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92.168.1.100\proyectos\CLIENTES\ONEKIN\HERRAMIENTAS\HERRAMIENTAS DE FINANZAS\Excel\"/>
    </mc:Choice>
  </mc:AlternateContent>
  <bookViews>
    <workbookView xWindow="0" yWindow="0" windowWidth="28800" windowHeight="12435" tabRatio="840"/>
  </bookViews>
  <sheets>
    <sheet name="PRESENTACION" sheetId="4" r:id="rId1"/>
    <sheet name="PRESPUESTO TESORERIA" sheetId="3" r:id="rId2"/>
    <sheet name="CUENTA PERDIDAS Y GANANCIAS" sheetId="2" r:id="rId3"/>
    <sheet name="BALANCE SITUACION " sheetId="1" r:id="rId4"/>
    <sheet name="PYG comparativa" sheetId="6" r:id="rId5"/>
    <sheet name="BALANCE comparativa" sheetId="7" r:id="rId6"/>
    <sheet name="CÁLCULO AMORTIZACIÓN" sheetId="8" r:id="rId7"/>
    <sheet name="TOTAL CALCULOS AMORTIZACION" sheetId="10" r:id="rId8"/>
  </sheets>
  <externalReferences>
    <externalReference r:id="rId9"/>
  </externalReferences>
  <definedNames>
    <definedName name="_xlnm.Print_Area" localSheetId="5">'BALANCE comparativa'!$A$1:$A$85</definedName>
    <definedName name="_xlnm.Print_Area" localSheetId="3">'BALANCE SITUACION '!$A$1:$D$85</definedName>
    <definedName name="_xlnm.Print_Area" localSheetId="6">'CÁLCULO AMORTIZACIÓN'!$B$1:$H$30</definedName>
    <definedName name="_xlnm.Print_Area" localSheetId="2">'CUENTA PERDIDAS Y GANANCIAS'!$A$1:$D$63</definedName>
    <definedName name="_xlnm.Print_Area" localSheetId="1">'PRESPUESTO TESORERIA'!$A$1:$N$82</definedName>
    <definedName name="_xlnm.Print_Area" localSheetId="4">'PYG comparativa'!$A$1:$A$63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8" i="10" l="1"/>
  <c r="B27" i="10"/>
  <c r="C41" i="8" s="1"/>
  <c r="B29" i="10"/>
  <c r="B30" i="10"/>
  <c r="C44" i="8" s="1"/>
  <c r="B31" i="10"/>
  <c r="C45" i="8" s="1"/>
  <c r="B32" i="10"/>
  <c r="C46" i="8" s="1"/>
  <c r="B33" i="10"/>
  <c r="C47" i="8" s="1"/>
  <c r="B34" i="10"/>
  <c r="C48" i="8" s="1"/>
  <c r="B35" i="10"/>
  <c r="C49" i="8" s="1"/>
  <c r="B36" i="10"/>
  <c r="B37" i="10"/>
  <c r="C51" i="8" s="1"/>
  <c r="B38" i="10"/>
  <c r="C52" i="8" s="1"/>
  <c r="B39" i="10"/>
  <c r="C53" i="8" s="1"/>
  <c r="B40" i="10"/>
  <c r="C54" i="8" s="1"/>
  <c r="B41" i="10"/>
  <c r="B42" i="10"/>
  <c r="C56" i="8" s="1"/>
  <c r="B43" i="10"/>
  <c r="C57" i="8" s="1"/>
  <c r="B44" i="10"/>
  <c r="B45" i="10"/>
  <c r="B46" i="10"/>
  <c r="C60" i="8" s="1"/>
  <c r="B47" i="10"/>
  <c r="B48" i="10"/>
  <c r="B49" i="10"/>
  <c r="B50" i="10"/>
  <c r="B51" i="10"/>
  <c r="C65" i="8" s="1"/>
  <c r="B52" i="10"/>
  <c r="B53" i="10"/>
  <c r="B54" i="10"/>
  <c r="C68" i="8" s="1"/>
  <c r="B55" i="10"/>
  <c r="C69" i="8" s="1"/>
  <c r="B56" i="10"/>
  <c r="B57" i="10"/>
  <c r="B58" i="10"/>
  <c r="B59" i="10"/>
  <c r="B60" i="10"/>
  <c r="D11" i="8"/>
  <c r="C12" i="8"/>
  <c r="C74" i="8" l="1"/>
  <c r="C72" i="8"/>
  <c r="C42" i="8"/>
  <c r="C50" i="8"/>
  <c r="C62" i="8"/>
  <c r="C73" i="8"/>
  <c r="C70" i="8"/>
  <c r="C61" i="8"/>
  <c r="C59" i="8"/>
  <c r="C71" i="8"/>
  <c r="C58" i="8"/>
  <c r="C55" i="8"/>
  <c r="C67" i="8"/>
  <c r="C43" i="8"/>
  <c r="C66" i="8"/>
  <c r="C64" i="8"/>
  <c r="C63" i="8"/>
  <c r="B6" i="2"/>
  <c r="E11" i="8"/>
  <c r="C13" i="8"/>
  <c r="C14" i="8" s="1"/>
  <c r="G18" i="8"/>
  <c r="G19" i="8"/>
  <c r="G20" i="8"/>
  <c r="G21" i="8"/>
  <c r="C22" i="8"/>
  <c r="G22" i="8"/>
  <c r="G23" i="8"/>
  <c r="G24" i="8"/>
  <c r="G25" i="8"/>
  <c r="G26" i="8"/>
  <c r="G27" i="8"/>
  <c r="G28" i="8"/>
  <c r="G29" i="8"/>
  <c r="C17" i="8" l="1"/>
  <c r="C26" i="8"/>
  <c r="C23" i="8"/>
  <c r="C18" i="8"/>
  <c r="C16" i="8" l="1"/>
  <c r="C19" i="8" l="1"/>
  <c r="B29" i="2"/>
  <c r="B15" i="2"/>
  <c r="B5" i="2"/>
  <c r="B14" i="2" s="1"/>
  <c r="C9" i="2" s="1"/>
  <c r="B11" i="3"/>
  <c r="N15" i="3"/>
  <c r="N61" i="3"/>
  <c r="B72" i="3"/>
  <c r="N51" i="3"/>
  <c r="B45" i="3"/>
  <c r="N14" i="3"/>
  <c r="N5" i="3"/>
  <c r="B25" i="1"/>
  <c r="N8" i="3"/>
  <c r="N66" i="3"/>
  <c r="B6" i="1"/>
  <c r="N16" i="3"/>
  <c r="N33" i="3"/>
  <c r="N23" i="3"/>
  <c r="N6" i="3"/>
  <c r="B65" i="1"/>
  <c r="B42" i="1"/>
  <c r="B35" i="1"/>
  <c r="N7" i="3"/>
  <c r="N63" i="3"/>
  <c r="B28" i="2" l="1"/>
  <c r="B43" i="2" s="1"/>
  <c r="B46" i="2" s="1"/>
  <c r="B49" i="2" s="1"/>
  <c r="B52" i="2" s="1"/>
  <c r="C10" i="2"/>
  <c r="B34" i="1"/>
  <c r="B83" i="1" s="1"/>
  <c r="C39" i="2"/>
  <c r="C37" i="2"/>
  <c r="C44" i="2"/>
  <c r="C45" i="2"/>
  <c r="B14" i="1"/>
  <c r="B5" i="1" s="1"/>
  <c r="B29" i="1"/>
  <c r="B56" i="2" l="1"/>
  <c r="B62" i="2"/>
  <c r="B49" i="1"/>
  <c r="C5" i="2"/>
  <c r="K11" i="3"/>
  <c r="I11" i="3"/>
  <c r="E45" i="3"/>
  <c r="C72" i="3"/>
  <c r="D72" i="3"/>
  <c r="E72" i="3"/>
  <c r="F72" i="3"/>
  <c r="G72" i="3"/>
  <c r="H72" i="3"/>
  <c r="I72" i="3"/>
  <c r="J72" i="3"/>
  <c r="K72" i="3"/>
  <c r="L72" i="3"/>
  <c r="M72" i="3"/>
  <c r="N60" i="3"/>
  <c r="N62" i="3"/>
  <c r="N64" i="3"/>
  <c r="N65" i="3"/>
  <c r="N67" i="3"/>
  <c r="N68" i="3"/>
  <c r="N69" i="3"/>
  <c r="N70" i="3"/>
  <c r="N71" i="3"/>
  <c r="N59" i="3"/>
  <c r="C56" i="3"/>
  <c r="D56" i="3"/>
  <c r="E56" i="3"/>
  <c r="F56" i="3"/>
  <c r="G56" i="3"/>
  <c r="H56" i="3"/>
  <c r="I56" i="3"/>
  <c r="J56" i="3"/>
  <c r="K56" i="3"/>
  <c r="L56" i="3"/>
  <c r="M56" i="3"/>
  <c r="B56" i="3"/>
  <c r="B74" i="3" s="1"/>
  <c r="N52" i="3"/>
  <c r="N53" i="3"/>
  <c r="N54" i="3"/>
  <c r="N55" i="3"/>
  <c r="N17" i="3"/>
  <c r="N18" i="3"/>
  <c r="N19" i="3"/>
  <c r="N20" i="3"/>
  <c r="N21" i="3"/>
  <c r="N22" i="3"/>
  <c r="N24" i="3"/>
  <c r="N25" i="3"/>
  <c r="N26" i="3"/>
  <c r="N27" i="3"/>
  <c r="N28" i="3"/>
  <c r="N29" i="3"/>
  <c r="N30" i="3"/>
  <c r="N31" i="3"/>
  <c r="N32" i="3"/>
  <c r="N34" i="3"/>
  <c r="N35" i="3"/>
  <c r="N36" i="3"/>
  <c r="N37" i="3"/>
  <c r="N38" i="3"/>
  <c r="N39" i="3"/>
  <c r="N40" i="3"/>
  <c r="N41" i="3"/>
  <c r="N42" i="3"/>
  <c r="N43" i="3"/>
  <c r="N44" i="3"/>
  <c r="C45" i="3"/>
  <c r="D45" i="3"/>
  <c r="F45" i="3"/>
  <c r="G45" i="3"/>
  <c r="H45" i="3"/>
  <c r="I45" i="3"/>
  <c r="J45" i="3"/>
  <c r="K45" i="3"/>
  <c r="L45" i="3"/>
  <c r="M45" i="3"/>
  <c r="N9" i="3"/>
  <c r="N10" i="3"/>
  <c r="H11" i="3"/>
  <c r="J11" i="3"/>
  <c r="L11" i="3"/>
  <c r="M11" i="3"/>
  <c r="D11" i="3"/>
  <c r="E11" i="3"/>
  <c r="F11" i="3"/>
  <c r="G11" i="3"/>
  <c r="C11" i="3"/>
  <c r="C40" i="1" l="1"/>
  <c r="C9" i="1"/>
  <c r="C25" i="1"/>
  <c r="C26" i="1"/>
  <c r="C27" i="1"/>
  <c r="C19" i="1"/>
  <c r="M47" i="3"/>
  <c r="L47" i="3"/>
  <c r="C22" i="2"/>
  <c r="C26" i="2"/>
  <c r="C24" i="2"/>
  <c r="C23" i="2"/>
  <c r="C25" i="2"/>
  <c r="C11" i="2"/>
  <c r="C16" i="2"/>
  <c r="M74" i="3"/>
  <c r="E74" i="3"/>
  <c r="I47" i="3"/>
  <c r="C32" i="2"/>
  <c r="C41" i="2"/>
  <c r="C6" i="2"/>
  <c r="C42" i="2"/>
  <c r="C40" i="2"/>
  <c r="C38" i="2"/>
  <c r="C18" i="2"/>
  <c r="C19" i="2"/>
  <c r="C14" i="2"/>
  <c r="C30" i="2"/>
  <c r="C31" i="2"/>
  <c r="C7" i="2"/>
  <c r="C35" i="2"/>
  <c r="C8" i="2"/>
  <c r="C36" i="2"/>
  <c r="C17" i="2"/>
  <c r="C48" i="2"/>
  <c r="C20" i="2"/>
  <c r="C50" i="2"/>
  <c r="C51" i="2"/>
  <c r="C47" i="2"/>
  <c r="C34" i="2"/>
  <c r="C12" i="2"/>
  <c r="C27" i="2"/>
  <c r="C13" i="2"/>
  <c r="C21" i="2"/>
  <c r="C33" i="2"/>
  <c r="L74" i="3"/>
  <c r="D74" i="3"/>
  <c r="J47" i="3"/>
  <c r="H47" i="3"/>
  <c r="K47" i="3"/>
  <c r="G47" i="3"/>
  <c r="H74" i="3"/>
  <c r="C47" i="3"/>
  <c r="B47" i="3"/>
  <c r="F47" i="3"/>
  <c r="K74" i="3"/>
  <c r="C74" i="3"/>
  <c r="I74" i="3"/>
  <c r="F74" i="3"/>
  <c r="D47" i="3"/>
  <c r="G74" i="3"/>
  <c r="J74" i="3"/>
  <c r="E47" i="3"/>
  <c r="N72" i="3"/>
  <c r="N11" i="3"/>
  <c r="N56" i="3"/>
  <c r="N45" i="3"/>
  <c r="I78" i="3" l="1"/>
  <c r="L78" i="3"/>
  <c r="M78" i="3"/>
  <c r="E78" i="3"/>
  <c r="D78" i="3"/>
  <c r="C78" i="3"/>
  <c r="B78" i="3"/>
  <c r="H78" i="3"/>
  <c r="K78" i="3"/>
  <c r="J78" i="3"/>
  <c r="F78" i="3"/>
  <c r="G78" i="3"/>
  <c r="N47" i="3"/>
  <c r="N74" i="3"/>
  <c r="B82" i="3" l="1"/>
  <c r="C80" i="3" s="1"/>
  <c r="C82" i="3" s="1"/>
  <c r="D80" i="3" s="1"/>
  <c r="D82" i="3" s="1"/>
  <c r="E80" i="3" s="1"/>
  <c r="E82" i="3" s="1"/>
  <c r="F80" i="3" s="1"/>
  <c r="F82" i="3" s="1"/>
  <c r="G80" i="3" s="1"/>
  <c r="G82" i="3" s="1"/>
  <c r="H80" i="3" s="1"/>
  <c r="H82" i="3" s="1"/>
  <c r="I80" i="3" s="1"/>
  <c r="I82" i="3" s="1"/>
  <c r="N78" i="3"/>
  <c r="N82" i="3" s="1"/>
  <c r="J80" i="3" l="1"/>
  <c r="J82" i="3" s="1"/>
  <c r="K80" i="3" s="1"/>
  <c r="K82" i="3" s="1"/>
  <c r="L80" i="3" l="1"/>
  <c r="L82" i="3" s="1"/>
  <c r="M80" i="3" l="1"/>
  <c r="M82" i="3" s="1"/>
  <c r="C15" i="2" l="1"/>
  <c r="C29" i="2" l="1"/>
  <c r="B60" i="1"/>
  <c r="B57" i="2" s="1"/>
  <c r="C52" i="1"/>
  <c r="D52" i="1"/>
  <c r="C43" i="2" l="1"/>
  <c r="C28" i="2"/>
  <c r="C16" i="1" l="1"/>
  <c r="C39" i="1"/>
  <c r="C44" i="1"/>
  <c r="C11" i="1"/>
  <c r="C38" i="1"/>
  <c r="C46" i="2"/>
  <c r="C49" i="2"/>
  <c r="C63" i="1"/>
  <c r="C71" i="1"/>
  <c r="C68" i="1"/>
  <c r="C41" i="1"/>
  <c r="C42" i="1"/>
  <c r="C43" i="1"/>
  <c r="C45" i="1"/>
  <c r="C46" i="1"/>
  <c r="C34" i="1"/>
  <c r="C47" i="1"/>
  <c r="C35" i="1"/>
  <c r="C36" i="1"/>
  <c r="C37" i="1"/>
  <c r="C22" i="1"/>
  <c r="C12" i="1"/>
  <c r="C23" i="1"/>
  <c r="C13" i="1"/>
  <c r="C24" i="1"/>
  <c r="C14" i="1"/>
  <c r="C5" i="1"/>
  <c r="C28" i="1"/>
  <c r="C15" i="1"/>
  <c r="C6" i="1"/>
  <c r="C10" i="1"/>
  <c r="C29" i="1"/>
  <c r="C17" i="1"/>
  <c r="C7" i="1"/>
  <c r="C30" i="1"/>
  <c r="C18" i="1"/>
  <c r="C31" i="1"/>
  <c r="C20" i="1"/>
  <c r="C8" i="1"/>
  <c r="C32" i="1"/>
  <c r="C21" i="1"/>
  <c r="C69" i="1"/>
  <c r="C67" i="1"/>
  <c r="C73" i="1"/>
  <c r="C72" i="1"/>
  <c r="C66" i="1"/>
  <c r="C70" i="1"/>
  <c r="C64" i="1"/>
  <c r="C62" i="1"/>
  <c r="C61" i="1"/>
  <c r="C49" i="1"/>
  <c r="C52" i="2" l="1"/>
  <c r="B58" i="1"/>
  <c r="B54" i="1" s="1"/>
  <c r="B53" i="1" l="1"/>
  <c r="B76" i="1" l="1"/>
  <c r="B75" i="1"/>
  <c r="C75" i="1"/>
  <c r="C60" i="1"/>
  <c r="C53" i="1"/>
  <c r="C65" i="1"/>
  <c r="C54" i="1"/>
  <c r="C58" i="1"/>
  <c r="C59" i="1"/>
  <c r="C57" i="1"/>
  <c r="C56" i="1"/>
  <c r="C55" i="1"/>
  <c r="B78" i="1" l="1"/>
</calcChain>
</file>

<file path=xl/sharedStrings.xml><?xml version="1.0" encoding="utf-8"?>
<sst xmlns="http://schemas.openxmlformats.org/spreadsheetml/2006/main" count="534" uniqueCount="386">
  <si>
    <t>ACTIVO</t>
  </si>
  <si>
    <t>%</t>
  </si>
  <si>
    <t>TOTAL ACTIVO</t>
  </si>
  <si>
    <t>PASIVO</t>
  </si>
  <si>
    <t>TOTAL PASIVO</t>
  </si>
  <si>
    <t>Elementos de transporte</t>
  </si>
  <si>
    <t>Aplicaciones informáticas - software</t>
  </si>
  <si>
    <t>NOTA EXPLICATIVA</t>
  </si>
  <si>
    <t>Instalaciones Técnicas</t>
  </si>
  <si>
    <t>Derechos de Traspaso</t>
  </si>
  <si>
    <t xml:space="preserve">Existencias - Stock </t>
  </si>
  <si>
    <t>Mobiliario</t>
  </si>
  <si>
    <t>Ordenadores - hardware</t>
  </si>
  <si>
    <t>Leasing a largo plazo</t>
  </si>
  <si>
    <r>
      <t xml:space="preserve">rellenar </t>
    </r>
    <r>
      <rPr>
        <i/>
        <u/>
        <sz val="11"/>
        <rFont val="Arial"/>
        <family val="2"/>
      </rPr>
      <t>solo</t>
    </r>
    <r>
      <rPr>
        <i/>
        <sz val="11"/>
        <rFont val="Arial"/>
        <family val="2"/>
      </rPr>
      <t xml:space="preserve"> casillas amarillas</t>
    </r>
  </si>
  <si>
    <t>Materias Primas</t>
  </si>
  <si>
    <t xml:space="preserve">Saldo pendiente con proveedores </t>
  </si>
  <si>
    <t>Saldo pendiente con Hacienda Pública y Seguridad Social</t>
  </si>
  <si>
    <t>Línea de anticipo de facturas con la entidad bancaria</t>
  </si>
  <si>
    <t>EQUILIBRIO FINANCIERO</t>
  </si>
  <si>
    <t>RATIO DE ENDEUDAMIENTO</t>
  </si>
  <si>
    <t>TOTAL VENTAS</t>
  </si>
  <si>
    <t>Ingresos Financieros</t>
  </si>
  <si>
    <t>PyG</t>
  </si>
  <si>
    <t>TROES (trabajos subcontratados a otras empresas)</t>
  </si>
  <si>
    <t>Otros Arrendamientos</t>
  </si>
  <si>
    <t>Gastos de mantenimiento y reparaciones</t>
  </si>
  <si>
    <t xml:space="preserve">Gastos de Personal </t>
  </si>
  <si>
    <t>Servicios profesionales externos</t>
  </si>
  <si>
    <t>Comunicaciones</t>
  </si>
  <si>
    <t>Primas de Seguros</t>
  </si>
  <si>
    <t>MARGEN ANTES INTERESES Y DE IMPUESTOS</t>
  </si>
  <si>
    <t>Gastos financieros</t>
  </si>
  <si>
    <t>MARGEN ANTES DE IMPUESTOS</t>
  </si>
  <si>
    <t>Importe cobrado de IVA en cada factura (IVA repercutido)</t>
  </si>
  <si>
    <t>Otros cobros corrientes - habituales - recurrentes</t>
  </si>
  <si>
    <t>Importe pagado de IVA en cada factura (IVA soportado)</t>
  </si>
  <si>
    <t xml:space="preserve">Pago seguridad social a cargo de la empresa </t>
  </si>
  <si>
    <t xml:space="preserve">Liquidación IVA a la administración </t>
  </si>
  <si>
    <t xml:space="preserve">Pagos gastos de viaje/dietas </t>
  </si>
  <si>
    <t>Pago comisiones bancarias</t>
  </si>
  <si>
    <t>Pago de los suministros (agua, luz, gas)</t>
  </si>
  <si>
    <t>Pagos comunicaciones (telefonía-wifi)</t>
  </si>
  <si>
    <t>Pagos por mantenimiento y reparaciones</t>
  </si>
  <si>
    <t>Pago servicios profesionales (asesoría, abogado)</t>
  </si>
  <si>
    <t>Pago primas seguros</t>
  </si>
  <si>
    <t>Pago de otros alquileres</t>
  </si>
  <si>
    <t>Pagos por los trabajos/servicios prestados por otras empresas (TROEs)</t>
  </si>
  <si>
    <t>COBROS NO CORRIENTES - NO HABITUALES - NO RECURRENTES</t>
  </si>
  <si>
    <t xml:space="preserve">Resultado de la Operativa de Cobros y Pagos NO habituales </t>
  </si>
  <si>
    <t xml:space="preserve">Pago de una fianza </t>
  </si>
  <si>
    <t>Pago de una indemnización por despido</t>
  </si>
  <si>
    <t xml:space="preserve">Pago dividendo a los socios </t>
  </si>
  <si>
    <t>Pago compra software</t>
  </si>
  <si>
    <t>Otros pagos corrientes - habituales - recurrentes</t>
  </si>
  <si>
    <t xml:space="preserve">Cobro importe de una subvención </t>
  </si>
  <si>
    <t xml:space="preserve">Devolución de una fianza </t>
  </si>
  <si>
    <t>TOTAL ANUAL</t>
  </si>
  <si>
    <t>(saldo bancos 31/12)</t>
  </si>
  <si>
    <t>Suministros</t>
  </si>
  <si>
    <t>Publicidad</t>
  </si>
  <si>
    <t>enero</t>
  </si>
  <si>
    <t>febrero</t>
  </si>
  <si>
    <t>marzo</t>
  </si>
  <si>
    <t>abril</t>
  </si>
  <si>
    <t>mayo</t>
  </si>
  <si>
    <t>junio</t>
  </si>
  <si>
    <t>julio</t>
  </si>
  <si>
    <t>agosto</t>
  </si>
  <si>
    <t>octubre</t>
  </si>
  <si>
    <t>septbre</t>
  </si>
  <si>
    <t>novbre</t>
  </si>
  <si>
    <t>dicmbre</t>
  </si>
  <si>
    <t xml:space="preserve">ACTIVO NO CORRIENTE - INMOVILIZADO </t>
  </si>
  <si>
    <t>Otros Inmovilizados Inmateriales</t>
  </si>
  <si>
    <t>Inversiones en Empresas Relacionadas a Largo Plazo</t>
  </si>
  <si>
    <t>Inversiones Financieras a Largo Plazo</t>
  </si>
  <si>
    <t>Fianzas a Largo plazo</t>
  </si>
  <si>
    <t>Otras Inversiones Financieras a Largo Plazo</t>
  </si>
  <si>
    <t>Activos por Impuesto Diferido</t>
  </si>
  <si>
    <t>Producto en curso/elaboración</t>
  </si>
  <si>
    <t>DEUDORES</t>
  </si>
  <si>
    <t>Otros Deudores</t>
  </si>
  <si>
    <t xml:space="preserve">PATRIMONIO NETO </t>
  </si>
  <si>
    <t>Fondos Propios</t>
  </si>
  <si>
    <t>Capital Social</t>
  </si>
  <si>
    <t>Reservas</t>
  </si>
  <si>
    <t>Subvenciones a aplicar en varios años</t>
  </si>
  <si>
    <t>Pasivos por Impuesto Diferido</t>
  </si>
  <si>
    <t>PASIVO NO CORRIENTE - Exigible a Largo Plazo</t>
  </si>
  <si>
    <t>PASIVO CORRIENTE - Exigible a Corto Plazo</t>
  </si>
  <si>
    <t>descuadre</t>
  </si>
  <si>
    <t>Otros ingresos</t>
  </si>
  <si>
    <t>Variación de existencias de producto terminado y en curso</t>
  </si>
  <si>
    <t>MARGEN EBITDA</t>
  </si>
  <si>
    <t>Amortizaciones</t>
  </si>
  <si>
    <t>Dotaciones</t>
  </si>
  <si>
    <t>CAPACIDAD DEVOLUCION DE LA DEUDA =</t>
  </si>
  <si>
    <t>años</t>
  </si>
  <si>
    <t>(Recomendable por debajo de 7/6 años)</t>
  </si>
  <si>
    <t>Impuesto de Sociedades</t>
  </si>
  <si>
    <t>Liquidación Impuesto de Sociedades</t>
  </si>
  <si>
    <t>Tributos</t>
  </si>
  <si>
    <t>Otros gastos fijos</t>
  </si>
  <si>
    <t>Concesión Administrativa</t>
  </si>
  <si>
    <t>Productos Acabados</t>
  </si>
  <si>
    <t>Resultados Ejercicios Anteriores</t>
  </si>
  <si>
    <t>Otros préstamos a largo plazo</t>
  </si>
  <si>
    <t>Créditos Bancarios corto plazo (menos de 1 año)</t>
  </si>
  <si>
    <t>Préstamos de Largo Plazo, amortización año siguiente</t>
  </si>
  <si>
    <t>Remuneración de personal pendientes de pago</t>
  </si>
  <si>
    <t>Anticipos de clientes</t>
  </si>
  <si>
    <t xml:space="preserve">BALANCE DE SITUACIÓN </t>
  </si>
  <si>
    <r>
      <t>Tesorería, saldos en Caja-Bancos</t>
    </r>
    <r>
      <rPr>
        <sz val="12"/>
        <color rgb="FF009AB1"/>
        <rFont val="Arial"/>
        <family val="2"/>
      </rPr>
      <t xml:space="preserve"> </t>
    </r>
  </si>
  <si>
    <t xml:space="preserve"> TOTAL DE LA INVERSIÓN</t>
  </si>
  <si>
    <t>Saldo pendiente con otros acreedores</t>
  </si>
  <si>
    <r>
      <t xml:space="preserve">Al cierre del ejercicio se debe pasar a Corto Plazo, la parte de amortización de los préstamos que se realizará en el año siguiente al cierre del ejercicio. </t>
    </r>
    <r>
      <rPr>
        <i/>
        <sz val="11"/>
        <color theme="1"/>
        <rFont val="Calibri"/>
        <family val="2"/>
        <scheme val="minor"/>
      </rPr>
      <t>(Aunque a veces no se efectúa)</t>
    </r>
  </si>
  <si>
    <t xml:space="preserve">CUENTA DE PÉRDIDAS Y GANANCIAS </t>
  </si>
  <si>
    <t>Arrendamientos vehículos (renting u otros)</t>
  </si>
  <si>
    <t>PRESUPUESTO DE TESORERÍA - FLUJOS DE CAJA</t>
  </si>
  <si>
    <t xml:space="preserve">Pago nóminas </t>
  </si>
  <si>
    <t xml:space="preserve">SALDO TESORERÍA OPERATIVA </t>
  </si>
  <si>
    <t>Pago compra equipamiento informático</t>
  </si>
  <si>
    <t>Otros pagos no corrientes - no habituales - no recurrentes</t>
  </si>
  <si>
    <t>SALDO TESORERÍA NO ORDINARIA</t>
  </si>
  <si>
    <t>Gastos e Ingresos Extraordinarios</t>
  </si>
  <si>
    <t xml:space="preserve">Otros Inmovilizados Materiales </t>
  </si>
  <si>
    <t>Ventas Clientes A/Productos A</t>
  </si>
  <si>
    <t>Ventas Clientes C/Productos C</t>
  </si>
  <si>
    <t>…..</t>
  </si>
  <si>
    <t>Gasoil</t>
  </si>
  <si>
    <t>Arrendamientos locales, terrenos, pastos</t>
  </si>
  <si>
    <t>Otros ingresos (SUBVENCIONES)</t>
  </si>
  <si>
    <t>Consumo de aprovisionamientos</t>
  </si>
  <si>
    <t>Consumo de materias primas</t>
  </si>
  <si>
    <t>Gastos sanitarios</t>
  </si>
  <si>
    <t>Consumos de mercaderías</t>
  </si>
  <si>
    <t>Gastos de asistencia a Ferias</t>
  </si>
  <si>
    <t>Gastos de transporte</t>
  </si>
  <si>
    <t>TOTAL INGRESOS</t>
  </si>
  <si>
    <t>Contratación de personal de manera temporal, para apoyo en tareas puntuales. EJEMPLO:  contratación   de temporeros para tareas de recolección en el campo.</t>
  </si>
  <si>
    <t xml:space="preserve">Contratación Temporal </t>
  </si>
  <si>
    <t>Otros gastos directos</t>
  </si>
  <si>
    <t>Gastos proporcionales a la actividad o producción</t>
  </si>
  <si>
    <t>Gastos de estructura no proporcionales a la actividad</t>
  </si>
  <si>
    <t>Asesoría, Abogado, etc.</t>
  </si>
  <si>
    <t>Gasto de amortización, es el ajuste contable que recoge la pérdida de valor del Inmovilizado: por el paso del tiempo, la pérdida del valor por su uso, el deterioro u obsolescencia. ES UN GASTO, pero no se produce desembolso a un tercero no es un pago, no aparecerá en el presupuesto de tesorería</t>
  </si>
  <si>
    <t>CASH-FLOW</t>
  </si>
  <si>
    <t>ANALISIS DE RENTABILIDADES</t>
  </si>
  <si>
    <t xml:space="preserve">Gastos de estructura/ Margen de Contribución </t>
  </si>
  <si>
    <t>(Por debajo de 1, cuanto más mejor)</t>
  </si>
  <si>
    <t>Suma de las ventas de producto o servicio.</t>
  </si>
  <si>
    <t>Total, de ingresos por ventas y resto de conceptos.</t>
  </si>
  <si>
    <t>Interesante clasificar los ingresos por diferentes tipos de clientes: mayorista, cooperativa, grandes superficies de distribución, tienda tradicional, canal HORECA, ferias/eventos, colectividades, empresas de catering o directamente al particular/ venta online. O clasificar por tipo de producto/servicio que se vende. EJEMPLOS: en una quesería; diferenciar la venta de quesos, corderos y ovejas de desvieje. En una explotación ganadera; la venta de carne de vacuno, ovino, porcino y sus transformados, la carne de despiece. Elegir lo que más interese a la hora de realizar el seguimiento del negocio.</t>
  </si>
  <si>
    <t>Ingresos recurrentes no relacionados con la actividad de la empresa. EJEMPLO: ingresos por alquilar una parte de terrenos disponibles a un tercero.</t>
  </si>
  <si>
    <t>Subvenciones recibidas para apoyar el desarrollo de la actividad o una actuación concreta.</t>
  </si>
  <si>
    <t xml:space="preserve">Gastos que dependen del volumen de la actividad, son proporcionales, si la actividad crece, estos gastos crecen. EJEMPLOS:  mayor consumo de piensos si ampliamos números de cabezas de ganado, mayor volumen de semillas si crece la extensión del cultivo, mayor número de temporeros en la recogida de uva si hay más viñedo. </t>
  </si>
  <si>
    <t>Consumo de gasoil en las explotaciones para el equipamiento agrícola, etc.</t>
  </si>
  <si>
    <t>Viajes relaciones con la explotación, como pueden ser traslados de material, producto, acudir a los terrenos, cuadras o pabellón.</t>
  </si>
  <si>
    <t>Diseño de la marca de la empresa, el logo, la WEB, Catálogos, etc.</t>
  </si>
  <si>
    <t>Todos los gastos relacionados con la asistencia a las ferias.</t>
  </si>
  <si>
    <t>Telefonía e internet.</t>
  </si>
  <si>
    <t>Total coste del personal incluyendo los costes de seguridad social.</t>
  </si>
  <si>
    <t>Costes de estructura o fijos, su importe no depende del volumen de ventas, producción o actividad.</t>
  </si>
  <si>
    <t>Veterinario, medicinas y tratamientos los animales.  EJEMPLO: Podología del ganado.</t>
  </si>
  <si>
    <t>Consumos de agua, electricidad, gas.</t>
  </si>
  <si>
    <t>IBI e Impuesto circulación vehículos del negocio.</t>
  </si>
  <si>
    <t>EBITDA = (en inglés) beneficio antes de gastos financieros, impuestos, dotaciones y amortizaciones.</t>
  </si>
  <si>
    <t xml:space="preserve">Beneficio del negocio antes de pagar intereses e impuestos. </t>
  </si>
  <si>
    <t>Intereses cobrados por remuneración de los saldos en cuenta corriente.</t>
  </si>
  <si>
    <t>Intereses abonados al banco por la financiación obtenida (préstamos, cuentas de crédito, etc.)</t>
  </si>
  <si>
    <t>Beneficio antes de Impuestos.</t>
  </si>
  <si>
    <t>Beneficio o Pérdida final.</t>
  </si>
  <si>
    <t>El Cash Flow mide la capacidad que tiene el negocio para generar fondos y así poder afrontar las obligaciones como consecuencia de la financiación.</t>
  </si>
  <si>
    <t>Es importantísimo generar margen de contribución  o también denominado Valor añadido que permita contribuir a soportar los costes de estructura de la empresa.</t>
  </si>
  <si>
    <t>Gastos relacionados con el mantenimiento de la maquinaria agrícola, las instalaciones, los cerramientos, etc.</t>
  </si>
  <si>
    <t>Ventas Clientes B/Productos B</t>
  </si>
  <si>
    <t>TOTAL DEL VALOR DE LA PRODUCCIÓN</t>
  </si>
  <si>
    <t>Endeudamiento LP/ Cash Flow</t>
  </si>
  <si>
    <t>RESULTADO FINAL</t>
  </si>
  <si>
    <t>Inmovilizado Inmaterial - Inversión Intangible</t>
  </si>
  <si>
    <t>Inmovilizado Material - Inversión Tangible</t>
  </si>
  <si>
    <t>Proyectos I+d+i</t>
  </si>
  <si>
    <t>Importe abonado por un derecho de traspaso de un local comercial.</t>
  </si>
  <si>
    <t>Cesión de la Administración Pública de un derecho a cambio de un precio, para uso o explotación por parte de la empresa EJEMPLO: cesión de un terreno municipal para pastoreo.</t>
  </si>
  <si>
    <t xml:space="preserve">Construcciones </t>
  </si>
  <si>
    <t>Terrenos y bienes naturales</t>
  </si>
  <si>
    <t>Maquinaria y Equipamiento</t>
  </si>
  <si>
    <t>Vehículos que se utilicen para desarrollar la actividad. EJEMPLO: furgonetas.</t>
  </si>
  <si>
    <t>Compra de un programa informático o aplicación.</t>
  </si>
  <si>
    <t>Terreno, suelos rústicos, pastos.</t>
  </si>
  <si>
    <t>Aportación dineraria a otra sociedad cuyos propietarios tengan interrelaciones societarias.</t>
  </si>
  <si>
    <t>Importes a compensar contra beneficios futuros a la hora de calcular el impuesto de Sociedades. Cuando se ha tenido pérdidas en el ejercicio, Hacienda permite minorar el beneficio fiscal de años posteriores con las pérdidas, pagando así un menor beneficio. Por tanto, es un derecho a no pagar impuestos futuros.</t>
  </si>
  <si>
    <t>Administración Pública Deudora</t>
  </si>
  <si>
    <t>Clientes empresas o particulares pendientes de cobrar a la fecha en la que se realiza el balance de situación.</t>
  </si>
  <si>
    <t>Todos aquellos que deben a la empresa un importe, y no pueden ser clasificados como clientes, personal o hacienda</t>
  </si>
  <si>
    <t>Personal</t>
  </si>
  <si>
    <t>Se recogen posibles prestamos, anticipos de nóminas que se realizan a los trabajadores.</t>
  </si>
  <si>
    <t>Anticipo a proveedores</t>
  </si>
  <si>
    <t>EJEMPLOS: cámara frigorífica, hornos, carros giratorios, marmitas, colmenas, clasificadora de huevos, envasadora, etiquetadora, línea transportadora, depósitos de elaboración de bebidas, barricas, equipamiento cuadras, robots de ordeño, maquinaria sala despiece, tractor, sembradora, abonadora, herramientas y aperos, etc.</t>
  </si>
  <si>
    <t>Importes adelantados al proveedor, y que aún no ha entregado la materia prima o mercancía.</t>
  </si>
  <si>
    <t>Importe de la liquidación del impuesto correspondiente que resulta a favor de la empresa y Hacienda debe, a la fecha en la que se realiza del balance de situación.</t>
  </si>
  <si>
    <t>Clientes</t>
  </si>
  <si>
    <t>MARGEN DE CONTRIBUCIÓN o                         VALOR AÑADIDO</t>
  </si>
  <si>
    <t>Total, de la inversión que permanece a largo plazo en el negocio.</t>
  </si>
  <si>
    <t>Pasa al activo como inversión, los gastos que se hayan producido en los de proyectos de I+d+i, si estos tienen éxito y van a generar valor en la cuenta de resultados, por mayores ingresos o por menores costes. EJEMPLOS:  Piensos enriquecidos que controlan la enfermedad de la salmonella, utilización del purín como fertilizante, optimización de recursos hídricos mediante control informático.</t>
  </si>
  <si>
    <t>Inmueble construido o comprado en el que se realiza la actividad. Edificaciones agroganaderas y agroindustriales. EJEMPLOS: Construcción para la estabulación, sala de ordeño, pasillo de alimentación, patio de ganado, sala de recría, estercolero, matadero, sala de despiece.</t>
  </si>
  <si>
    <t>Total, de la inversión que permanece poco tiempo en el negocio, son partidas que se van transformando hasta que se vende el producto y se cobra, recuperando la liquidez invertida.</t>
  </si>
  <si>
    <t>Saldos en las cuentas corrientes de los bancos a la fecha en la que se realiza el balance de la situación.</t>
  </si>
  <si>
    <r>
      <t xml:space="preserve">Amortización Inmovilizado Material                             </t>
    </r>
    <r>
      <rPr>
        <i/>
        <sz val="11"/>
        <rFont val="Arial"/>
        <family val="2"/>
      </rPr>
      <t>(importe negativo)</t>
    </r>
  </si>
  <si>
    <r>
      <t xml:space="preserve">Amortización Inmovilizado Inmaterial                         </t>
    </r>
    <r>
      <rPr>
        <i/>
        <sz val="11"/>
        <rFont val="Arial"/>
        <family val="2"/>
      </rPr>
      <t>(importe negativo)</t>
    </r>
  </si>
  <si>
    <t>ACTIVO CORRIENTE - CIRCULANTE</t>
  </si>
  <si>
    <t>Subproductos, residuos y materiales recuperados</t>
  </si>
  <si>
    <t>Del conjunto de Recursos Financieros obtenidos por la empresa, es la parte que NO es exigible, la empresa no se lo debe a nadie.</t>
  </si>
  <si>
    <t>Resultado Final del ejercicio</t>
  </si>
  <si>
    <t>En caso de haber tenido pérdidas en ejercicios anteriores, se recoge el importe acumulado, hasta que se compensen con las reservas. No es obligatorio compensar.</t>
  </si>
  <si>
    <t>Conjunto de Fondos que la empresa no debe a nadie. La diferencia entre Fondos Propios y Patrimonio Neto son las Subvenciones, este último las incorpora y los Fondos Propios no.</t>
  </si>
  <si>
    <t>Préstamos Bancarios largo plazo</t>
  </si>
  <si>
    <t>Saldos pendientes de otras deudas y posibles préstamos de los socios de largo plazo a la empresa.</t>
  </si>
  <si>
    <t>Total Deudas a Largo Plazo.</t>
  </si>
  <si>
    <t>La aportación de capital de los socios promotores. A lo largo de la vida de la empresa, puede haber ampliaciones de capital.</t>
  </si>
  <si>
    <t>El resultado final o beneficio es un dato que viene de la Cuenta de Explotación.</t>
  </si>
  <si>
    <t>Subvenciones por actuaciones relacionadas con el Inmovilizado, que se imputarán como ingreso en la cuenta de resultados a medida que se amortice el bien, disminuyendo a su vez en el patrimonio neto. Y en el caso de subvenciones por gastos de financiación de largo plazo, se imputarán como ingreso a medida que se tenga el gasto de la financiación.</t>
  </si>
  <si>
    <t>Saldos pendientes de los préstamos a largo plazo (más de un año) con entidades bancarias.</t>
  </si>
  <si>
    <t xml:space="preserve">Importes pendientes de pagar a los trabajadores. En el balance de 30 de junio, aparecerá la paga extra pendiente de abonar en julio. </t>
  </si>
  <si>
    <t>En caso de pedir al cliente un anticipo por el producto o servicio a realizar.</t>
  </si>
  <si>
    <t>Beneficios de años anteriores que quedan en la empresa, ya que no se han repartido todo el beneficio como dividendo a los socios. Existe la obligatoriedad de ir creando un nivel mínimo de reservas, equivalente al 20% del capital social.</t>
  </si>
  <si>
    <t>Saldos pendientes de los leasings a largo plazo (más de un año).</t>
  </si>
  <si>
    <t>Total Deudas a Corto Plazo.</t>
  </si>
  <si>
    <t>Lo utilizado/dispuesto en las cuentas de crédito, a la fecha de realización del balance de la situación.</t>
  </si>
  <si>
    <t>Lo utilizado/dispuesto en las líneas de anticipo de facturas/pagarés, a la fecha de realización del balance de la situación.</t>
  </si>
  <si>
    <t>Importes pendientes de pagar a los acreedores (distintos a los proveedores) a la fecha de realización del balance de situación.</t>
  </si>
  <si>
    <t>TOTAL DE LA FINANCIACIÓN.</t>
  </si>
  <si>
    <t>A partir de 1,20 se entiende que deja de tener dificultad en atender pagos.</t>
  </si>
  <si>
    <t>Por debajo de 1,20 se entiende que puede tener dificultad en atender pagos, puede tener tensiones de tesorería.</t>
  </si>
  <si>
    <t>Si tiene un nivel de endeudamiento por debajo del 70% se entiende una situación estándar/normal, aun así, se analizará la capacidad de pago.</t>
  </si>
  <si>
    <t>Si tiene endeudamiento por debajo del 95% pero por encima del 70%, tienen un volumen de deuda importante y se analizará la capacidad de pago.</t>
  </si>
  <si>
    <t>Si tiene niveles de endeudamiento por encima del 95% se entiende que está demasiado endeudado.</t>
  </si>
  <si>
    <r>
      <t xml:space="preserve">TOTAL COBROS CORRIENTES </t>
    </r>
    <r>
      <rPr>
        <b/>
        <i/>
        <sz val="11"/>
        <color rgb="FF009AB1"/>
        <rFont val="Arial"/>
        <family val="2"/>
      </rPr>
      <t>(los relacionados con el CIRCULANTE)</t>
    </r>
  </si>
  <si>
    <t>Cobros directos del cliente por las ventas a plazo del producto o servicio</t>
  </si>
  <si>
    <t>Pago de alquileres inmuebles, fincas, terrenos, pastos</t>
  </si>
  <si>
    <t>Pagos de gastos sanitarios</t>
  </si>
  <si>
    <t>Pagos gastos de transporte</t>
  </si>
  <si>
    <t>Pagos por gasoil</t>
  </si>
  <si>
    <t>Pago gestión residuos</t>
  </si>
  <si>
    <t>Pago costes de participaciones en ferias</t>
  </si>
  <si>
    <t>Pagos gastos de oficina y material de oficina</t>
  </si>
  <si>
    <t>Pago retenciones de IRPF (trabajadores, temporeros)</t>
  </si>
  <si>
    <t>Pago personal temporal</t>
  </si>
  <si>
    <t>Pago de gtos.financieros por cuentas de crédito o anticipo facturas</t>
  </si>
  <si>
    <r>
      <t>TOTAL PAGOS CORRIENTES</t>
    </r>
    <r>
      <rPr>
        <b/>
        <i/>
        <sz val="12"/>
        <color rgb="FF009AB1"/>
        <rFont val="Arial"/>
        <family val="2"/>
      </rPr>
      <t xml:space="preserve"> (los relacionados con el CIRCULANTE)</t>
    </r>
  </si>
  <si>
    <t>Resultado de la Operativa de Cobros y Pagos Corrientes - Gestión Circulante</t>
  </si>
  <si>
    <t>Cobro importe del préstamo obtenido de la entidad financiera</t>
  </si>
  <si>
    <r>
      <t xml:space="preserve">TOTAL COBROS NO CORRIENTES </t>
    </r>
    <r>
      <rPr>
        <b/>
        <i/>
        <sz val="10"/>
        <color rgb="FF009AB1"/>
        <rFont val="Arial"/>
        <family val="2"/>
      </rPr>
      <t>(los relacionados con la operativa no habitual)</t>
    </r>
  </si>
  <si>
    <r>
      <t>TOTAL PAGOS NO CORRIENTES</t>
    </r>
    <r>
      <rPr>
        <b/>
        <sz val="10"/>
        <color rgb="FF009AB1"/>
        <rFont val="Arial"/>
        <family val="2"/>
      </rPr>
      <t xml:space="preserve"> </t>
    </r>
    <r>
      <rPr>
        <b/>
        <i/>
        <sz val="10"/>
        <color rgb="FF009AB1"/>
        <rFont val="Arial"/>
        <family val="2"/>
      </rPr>
      <t>(los relacionados con la operativa no habitual)</t>
    </r>
  </si>
  <si>
    <t>PAGOS NO CORRIENTES - NO HABITUALES - NO RECURRENTES</t>
  </si>
  <si>
    <t xml:space="preserve">Cobro importes para ampliación de capital </t>
  </si>
  <si>
    <t>Pago cuota de los préstamos</t>
  </si>
  <si>
    <t>Pagos a proveedores por compras materias primas</t>
  </si>
  <si>
    <t>Pagos a proveedores por compras aprovisionamientos</t>
  </si>
  <si>
    <t>Pago compra elementos de transporte</t>
  </si>
  <si>
    <t>Pago compra inmovilizado: terrenos, inmuebles</t>
  </si>
  <si>
    <t>Pago compra instalaciones y equipamiento</t>
  </si>
  <si>
    <t>Pago compra otros inmovilizados</t>
  </si>
  <si>
    <t>Importes por la adquisición de los derechos de plantación en terrenos.</t>
  </si>
  <si>
    <t>COBROS CORRIENTES - HABITUALES - RECURRENTES</t>
  </si>
  <si>
    <t>Anticipo de facturas de clientes abonados en el banco</t>
  </si>
  <si>
    <t>PAGOS CORRIENTES - HABITUALES - RECURRENTES</t>
  </si>
  <si>
    <t>Pago de alquileres, vehículos u otros en renting</t>
  </si>
  <si>
    <t>Liquidación Tributos a la administración (IBI + impuesto circulación)</t>
  </si>
  <si>
    <t>Cobro de un préstamo que los socios hacen a la sociedad</t>
  </si>
  <si>
    <t>SALDO TESORERÍA INICIAL (final del mes anterior)</t>
  </si>
  <si>
    <r>
      <t xml:space="preserve">SALDO TESORERÍA FINAL = </t>
    </r>
    <r>
      <rPr>
        <b/>
        <sz val="11"/>
        <color rgb="FF009AB1"/>
        <rFont val="Arial"/>
        <family val="2"/>
      </rPr>
      <t>Necesidades a financiar o excedente</t>
    </r>
  </si>
  <si>
    <t>Costes para el tratamiento, recogida y eliminación de los residuos. EJEMPLO: purines.</t>
  </si>
  <si>
    <t>Gastos de viaje</t>
  </si>
  <si>
    <t>Derechos de Replantación</t>
  </si>
  <si>
    <t>Inversiones no recogidas en los epígrafes anteriores.</t>
  </si>
  <si>
    <t>Ajustes NEGATIVOS cobros (devoluciones clientes, devoluciones banco por impagos)</t>
  </si>
  <si>
    <t>Se refleja la variación del producto terminado en el almacén, de la diferencia de valor entre lo almacenado a inicio y a fin del periodo.    VARIACION POSITIVA, cuando al final del periodo tenemos más producto en el almacén que al inicio.   VARIACION NEGATIVA, cuando al final del periodo tenemos menos producto en el almacén que al inicio.  Si tenemos producto en curso, a medio elaborar, se podrá tener en cuenta el valor de ese producto sin terminar. Se tendrán en cuenta todos los costes en los que se haya incurrido hasta el punto en el que está la elaboración del producto. La valoración de esos costes deberá ser muy prudente. EJEMPLO: elaboración de un vino crianza.</t>
  </si>
  <si>
    <t>Consumos otros aprovisionamientos</t>
  </si>
  <si>
    <t>Aprovisionamientos entendidos como elementos que ayudan al desarrollo del producto. EJEMPLOS: piensos, abonos, fitosanitarios, forraje, alfalfa, hierba seca. Los consumos de aprovisionamiento son el resultado de existencias/aprovisionamientos/stock inicial que hay en almacén + nuevas compras de aprovisionamientos - existencias al final del periodo.</t>
  </si>
  <si>
    <t>En el caso de distribución comercial de productos agro. EJEMPLO: venta de quesos, sidra o chorizos elaborados por otros. Se calcula: valor del producto almacenado + compra mercaderías/producto elaborado - producto almacenado al final del periodo.</t>
  </si>
  <si>
    <r>
      <t>Subproductos:</t>
    </r>
    <r>
      <rPr>
        <sz val="11"/>
        <color rgb="FF000000"/>
        <rFont val="Calibri"/>
        <family val="2"/>
        <scheme val="minor"/>
      </rPr>
      <t xml:space="preserve"> tienen carácter secundario o accesorio en la actividad. EJEMPLO: vinagre en una bodega. </t>
    </r>
    <r>
      <rPr>
        <u/>
        <sz val="11"/>
        <color rgb="FF000000"/>
        <rFont val="Calibri"/>
        <family val="2"/>
        <scheme val="minor"/>
      </rPr>
      <t>Residuos:</t>
    </r>
    <r>
      <rPr>
        <sz val="11"/>
        <color rgb="FF000000"/>
        <rFont val="Calibri"/>
        <family val="2"/>
        <scheme val="minor"/>
      </rPr>
      <t xml:space="preserve"> se producen al elaborar el producto y tienen un valor. EJEMPLO: El hollejo de uva que se vende a licorerías o para el sector cosmética.</t>
    </r>
  </si>
  <si>
    <t>EJEMPLOS: Instalaciones eléctricas, aislamiento térmico, sistemas de riego, instalación de calefacción o de ventilación, estructuras para el almacén, muelles de carga. sistemas de iluminación, instalación contraincendios, viveros, aviarios, instalaciones de una piscifactoría, etc.</t>
  </si>
  <si>
    <t>Plantas Productoras y Activos Biológicos Productores</t>
  </si>
  <si>
    <r>
      <t>Planta productora</t>
    </r>
    <r>
      <rPr>
        <sz val="11"/>
        <color theme="1"/>
        <rFont val="Calibri"/>
        <family val="2"/>
        <scheme val="minor"/>
      </rPr>
      <t>: Es una planta viva que produce o suministra producto agrícola, durante más de un periodo. La producción de fruto no implica la retira de la planta, y tiene una probabilidad remota de ser vendida como producto agrícola, aunque sí como producto de desecho. EJEMPLO; planta vid (viñedo), árbol frutal.</t>
    </r>
    <r>
      <rPr>
        <u/>
        <sz val="11"/>
        <color theme="1"/>
        <rFont val="Calibri"/>
        <family val="2"/>
        <scheme val="minor"/>
      </rPr>
      <t xml:space="preserve"> Activos biológicos productores maduros</t>
    </r>
    <r>
      <rPr>
        <sz val="11"/>
        <color theme="1"/>
        <rFont val="Calibri"/>
        <family val="2"/>
        <scheme val="minor"/>
      </rPr>
      <t>: han llegado a la madurez para producir. EJEMPLOS: Ganado para la producción de leche, sementales, gallinas ponedoras (aunque estas últimas suelen considerarse como existencias).</t>
    </r>
  </si>
  <si>
    <t>Inmovilizado Material en curso</t>
  </si>
  <si>
    <t>Otros Inmovilizados en curso</t>
  </si>
  <si>
    <t>Posibles pérdidas por un cliente incobrable, una pérdida de stock obsoleto, un activo biológico o planta productora. Una provisión por un litigio medioambiental, fiscal o una garantía ante un tercero.</t>
  </si>
  <si>
    <t>Activos Biológicos Productores en curso</t>
  </si>
  <si>
    <t>Activos biológicos pendientes de madurar, aún no son capaces de generar producto. EJEMPLOS: Gallinas en crianza y en prepuesta. Terneras para leche. Árboles frutales en crecimiento. Se tendrán en cuenta los costes incurridos para conseguir la madurez reproductiva.</t>
  </si>
  <si>
    <t>Estructuras o equipamientos en construcción o elaboración, hasta que entre en funcionamiento para el negocio.</t>
  </si>
  <si>
    <t>Valor del producto en elaboración. También se denomina Activo Biológico Consumible pendiente de madurar.</t>
  </si>
  <si>
    <t>Valor del producto que se comercializa. También se denomina Activo Biológico Consumible maduro.</t>
  </si>
  <si>
    <t>Consumos de artículos o componentes que se incorporan al producto final, y que la empresa no transforma. EJEMPLOS:  botellas, corcho, txapas, para el vino, sidra o cerveza. Tarros de cristal o latas, para las conservas de hortalizas, fruta o pescado. En general envases y embalajes. Se calcula: valor de otros aprovisionamientos almacenados + compra de otros aprovisionamientos - aprovisionamientos almacenado al final del periodo.</t>
  </si>
  <si>
    <t>Envases y embalajes</t>
  </si>
  <si>
    <t>EJEMPLOS: frascos, botellas, cajas cartón, etc.</t>
  </si>
  <si>
    <t>Todos aquellos que no son habituales, son excepcionales. EJEMPLO: una indemnización del seguro por un siniestro o pago de indemnización por despido, una multa por contaminar.</t>
  </si>
  <si>
    <t>Gestión residuos/gestión medioambiental</t>
  </si>
  <si>
    <t>SALDO TESORERÍA RESULTANTE del MES</t>
  </si>
  <si>
    <t>Pago compra activos biológicos productores</t>
  </si>
  <si>
    <t>Valor de las materias primas y aprovisionamientos para elaborar el producto. Compra activos biológicos a madurar.</t>
  </si>
  <si>
    <t>Pagos por compra activos biológicos consumibles</t>
  </si>
  <si>
    <t>Nivel de endeudamiento igual o por encima del 95%.</t>
  </si>
  <si>
    <t>Nivel de endeudamiento igual o por encima del 85%.</t>
  </si>
  <si>
    <t>Nivel de endeudamiento igual o por debajo del 70%.</t>
  </si>
  <si>
    <t>Ratio de SOLVENCIA por debajo del 1,20</t>
  </si>
  <si>
    <t>Ratio de SOLVENCIA por encima del 1,20</t>
  </si>
  <si>
    <t>Importes que han disminuido el beneficio fiscal del año en curso, pagando así un menor impuesto. Pero que en años futuros llevará a pagar más, ya que el beneficio fiscal será mayor al no   contemplar el gasto que ya se ha imputado. EJEMPLO: amortización acelerada de un inmovilizado.</t>
  </si>
  <si>
    <t>Importes pendientes de pagar a los proveedores, a la fecha de realización del balance de la situación.</t>
  </si>
  <si>
    <t xml:space="preserve">Importes pendientes de pagar a seguridad social y hacienda pública a la fecha de realización del balance de situación. </t>
  </si>
  <si>
    <t>Sub-Contratación de otra empresa/autónomo, para elaborar una parte del proceso productivo. EJEMPLO: En el caso de elaboración de chorizo, un ganadero que posee el animal, el producto cárnico y además vende el chorizo, pero no dispone de la maquinaria necesaria y acude a un tercero para que se lo elabore.</t>
  </si>
  <si>
    <t>Se tendrá que tener en cuenta, no solo las compras de materias primas, sino también si se ha utilizado materia prima que estaba almacenada o si sobra una parte de las compras y queda para el siguiente periodo en el almacén. Por ello se calculará lo realmente CONSUMIDO en el periodo = Existencias iniciales + compra materia prima – existencia final.  EJEMPLOS: semillas, injertos, cepas, pollitos para carne, gazapos de conejo, lechón, ternero de carne, también se suelen considerar a las gallinas ponedoras como materia prima.   A veces no existe periodo de almacenamiento o es mínimo, en estos casos se consideran consumos todas las compras.  EJEMPLOS: leche para elaboración de yogures /quesos, fruta para elaboración de zumo/conservas, uva para elaboración de vino, producto cárnico para la elaboración de chorizos o morcillas, etc.</t>
  </si>
  <si>
    <t>Otro tipo de gastos que su importe varíe proporcionalmente con el volumen de actividad y que no estén contemplados en las líneas anteriores.</t>
  </si>
  <si>
    <t>Margen obtenido, llamado de contribución, ya que tiene que ser suficiente para contribuir a soportar los costes de estructura. También denominado Valor Añadido.</t>
  </si>
  <si>
    <t>Gastos de viajes por desplazamientos para reuniones en otras localidades, por gestiones en la Administración Pública. Viajes realizados fuera del día a día del negocio.</t>
  </si>
  <si>
    <t>Otro tipo de gastos que su importe NO varíe proporcionalmente con el volumen de actividad y que no estén contemplados en las líneas anteriores.</t>
  </si>
  <si>
    <t>CUENTA DE PÉRDIDAS Y GANANCIAS PYMES</t>
  </si>
  <si>
    <t>Producto en curso o elaboración</t>
  </si>
  <si>
    <t>RATIO DE ENDEUDAMIENTO:</t>
  </si>
  <si>
    <t>EQUILIBRIO FINANCIERO:</t>
  </si>
  <si>
    <t>Cobros al contado directos del cliente por las ventas del producto o servicio</t>
  </si>
  <si>
    <t>Pagos por gestión de la web y redes</t>
  </si>
  <si>
    <t>Pago agencia publicidad por diseño catalogo, web, logo.</t>
  </si>
  <si>
    <r>
      <rPr>
        <b/>
        <sz val="11"/>
        <color theme="1"/>
        <rFont val="Calibri"/>
        <family val="2"/>
        <scheme val="minor"/>
      </rPr>
      <t>NOTA</t>
    </r>
    <r>
      <rPr>
        <sz val="11"/>
        <color theme="1"/>
        <rFont val="Calibri"/>
        <family val="2"/>
        <scheme val="minor"/>
      </rPr>
      <t>: Contaseña protección de hojas PLAN</t>
    </r>
  </si>
  <si>
    <t>NOTA: Clickando el botón de COMPARATIVA, irá acunulando en la pestaña "PyG comparativa",  las distintas Cuentas de Resultados realizadas, para comparar distintos periodos.</t>
  </si>
  <si>
    <t>NOTA: Clickando el botón de COMPARATIVA, irá acunulando en la pestaña "BALANCE comparativa",  los distintos balances realizadas, para comparar distintos periodos.</t>
  </si>
  <si>
    <t>fecha</t>
  </si>
  <si>
    <t>NOTA: En función del plazo al que se calcule la Cuenta de Pérdidas y Ganancias, se tomará la amortización calculada para un año, para un semestre, trimestre o mes.</t>
  </si>
  <si>
    <t>Elementos intangibles</t>
  </si>
  <si>
    <t xml:space="preserve">Otros elementos no especificados </t>
  </si>
  <si>
    <t>Amortizacion mensual</t>
  </si>
  <si>
    <t xml:space="preserve">Equipos informáticos </t>
  </si>
  <si>
    <t>Calculo amortización traslado a PyG</t>
  </si>
  <si>
    <t xml:space="preserve">Mobiliario </t>
  </si>
  <si>
    <t xml:space="preserve">Útiles y herramientas </t>
  </si>
  <si>
    <t xml:space="preserve">Moldes, modelos, troqueles y matrices </t>
  </si>
  <si>
    <t xml:space="preserve">Vehículos de turismo </t>
  </si>
  <si>
    <t xml:space="preserve">Autobuses, camiones, furgonetas y similares </t>
  </si>
  <si>
    <t>Final Amortizacion</t>
  </si>
  <si>
    <t xml:space="preserve">Maquinaria para otros usos </t>
  </si>
  <si>
    <t>Inicio Amortización</t>
  </si>
  <si>
    <t xml:space="preserve">Maquinaria para usos industriales </t>
  </si>
  <si>
    <t xml:space="preserve">Instalaciones </t>
  </si>
  <si>
    <t>Edificios y pabellones para uso industrial</t>
  </si>
  <si>
    <t xml:space="preserve">Amortización total último año </t>
  </si>
  <si>
    <t>Edificios para casa-habitación y oficina, uso comercial y/o servicios</t>
  </si>
  <si>
    <t>amortizacion durante X años más</t>
  </si>
  <si>
    <t>Proyectos i+d+i</t>
  </si>
  <si>
    <t>Amortización total anual</t>
  </si>
  <si>
    <t>Derechos de Replantacion</t>
  </si>
  <si>
    <t>Amortizacion total 1er año</t>
  </si>
  <si>
    <t>Derecho de Traspaso</t>
  </si>
  <si>
    <t>Fondo de Comercio</t>
  </si>
  <si>
    <t>Amortización Mensual</t>
  </si>
  <si>
    <t>Aplicaciones Informaticas</t>
  </si>
  <si>
    <t>Meses TOTALES AMORTIZACION</t>
  </si>
  <si>
    <t>AñOS CONCESION</t>
  </si>
  <si>
    <t>Consesiones Administrativas</t>
  </si>
  <si>
    <t>VIDA UTIL ESTIMADA en años</t>
  </si>
  <si>
    <t>Activos Biologicos en curso (inmovilizado en curso)</t>
  </si>
  <si>
    <t>FECHA de COMPRA (MES/AÑO)</t>
  </si>
  <si>
    <t>AÑOS ESTIMADOS PRODUCCION</t>
  </si>
  <si>
    <t>Activos Biologicos Pantas Productoras</t>
  </si>
  <si>
    <t>VALOR de COMPRA</t>
  </si>
  <si>
    <t>Activos Biologicos Animales Productores</t>
  </si>
  <si>
    <t xml:space="preserve">Tipo de Inmovilizado </t>
  </si>
  <si>
    <t>Terrenos, fincas.</t>
  </si>
  <si>
    <t xml:space="preserve">Clasificacion de Inmovilizado </t>
  </si>
  <si>
    <t>años amortizacion</t>
  </si>
  <si>
    <t xml:space="preserve">Clasificación de inmovilizado </t>
  </si>
  <si>
    <t>Denominacion Inversión</t>
  </si>
  <si>
    <t xml:space="preserve">Inmovilizado </t>
  </si>
  <si>
    <t>Al igual que en la casilla amarilla se especificará la duración de la concesión</t>
  </si>
  <si>
    <t>de la vida productora de la planta/árbol o  animal.</t>
  </si>
  <si>
    <t>INMOVILIZADO  MATERIAL - TANGIBLE</t>
  </si>
  <si>
    <t xml:space="preserve">En el caso de los inmovilizados en amarillo, se deberá especificar los años en función </t>
  </si>
  <si>
    <t>casillas amarillo claro, seleccionar despeglable</t>
  </si>
  <si>
    <t>INMOVILIZADO  INMATERIAL - INTANGIBLE</t>
  </si>
  <si>
    <t>Los años de amortización están calculados en base a máximos definidos por Hacienda.</t>
  </si>
  <si>
    <t>NOTA ACLARATORIA AMORTIZACION</t>
  </si>
  <si>
    <t>CALCULO AMORTIZACION INMOVILIZADO</t>
  </si>
  <si>
    <t>Número bien</t>
  </si>
  <si>
    <t>Según duracion contrato de alquiler</t>
  </si>
  <si>
    <t>Año</t>
  </si>
  <si>
    <t>Importe dotación amortización anual a incorporar en la PyG</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</si>
</sst>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quot;_-;\-* #,##0.00\ &quot;€&quot;_-;_-* &quot;-&quot;??\ &quot;€&quot;_-;_-@_-"/>
    <numFmt numFmtId="43" formatCode="_-* #,##0.00\ _€_-;\-* #,##0.00\ _€_-;_-* &quot;-&quot;??\ _€_-;_-@_-"/>
    <numFmt numFmtId="164" formatCode="_-* #,##0.00_-;\-* #,##0.00_-;_-* &quot;-&quot;??_-;_-@_-"/>
    <numFmt numFmtId="165" formatCode="[$-C0A]mmmm\-yy;@"/>
    <numFmt numFmtId="166" formatCode="0.0%"/>
    <numFmt numFmtId="167" formatCode="[$-C0A]mmm\-yy;@"/>
    <numFmt numFmtId="168" formatCode="0.00000000"/>
    <numFmt numFmtId="169" formatCode="#,##0.00\ &quot;€&quot;"/>
  </numFmts>
  <fonts count="61" x14ac:knownFonts="1">
    <font>
      <sz val="11"/>
      <color theme="1"/>
      <name val="Calibri"/>
      <family val="2"/>
      <scheme val="minor"/>
    </font>
    <font>
      <sz val="11"/>
      <color theme="1"/>
      <name val="Calibri"/>
      <family val="2"/>
      <scheme val="minor"/>
    </font>
    <font>
      <sz val="12"/>
      <name val="Arial"/>
      <family val="2"/>
    </font>
    <font>
      <i/>
      <sz val="11"/>
      <name val="Arial"/>
      <family val="2"/>
    </font>
    <font>
      <sz val="8"/>
      <name val="Arial"/>
      <family val="2"/>
    </font>
    <font>
      <b/>
      <sz val="10"/>
      <name val="Arial"/>
      <family val="2"/>
    </font>
    <font>
      <sz val="11"/>
      <name val="Arial"/>
      <family val="2"/>
    </font>
    <font>
      <b/>
      <i/>
      <sz val="12"/>
      <color indexed="56"/>
      <name val="Arial"/>
      <family val="2"/>
    </font>
    <font>
      <b/>
      <i/>
      <sz val="10"/>
      <name val="Arial"/>
      <family val="2"/>
    </font>
    <font>
      <sz val="11"/>
      <name val="Calibri"/>
      <family val="2"/>
      <scheme val="minor"/>
    </font>
    <font>
      <sz val="14"/>
      <name val="Arial"/>
      <family val="2"/>
    </font>
    <font>
      <sz val="14"/>
      <color theme="1"/>
      <name val="Calibri"/>
      <family val="2"/>
      <scheme val="minor"/>
    </font>
    <font>
      <sz val="12"/>
      <color theme="1"/>
      <name val="Calibri"/>
      <family val="2"/>
      <scheme val="minor"/>
    </font>
    <font>
      <b/>
      <i/>
      <sz val="12"/>
      <color rgb="FF00B19A"/>
      <name val="Arial"/>
      <family val="2"/>
    </font>
    <font>
      <b/>
      <i/>
      <sz val="12"/>
      <name val="Arial"/>
      <family val="2"/>
    </font>
    <font>
      <b/>
      <i/>
      <sz val="13"/>
      <color rgb="FF00B19A"/>
      <name val="Arial"/>
      <family val="2"/>
    </font>
    <font>
      <sz val="13"/>
      <color theme="1"/>
      <name val="Calibri"/>
      <family val="2"/>
      <scheme val="minor"/>
    </font>
    <font>
      <b/>
      <sz val="16"/>
      <color theme="0"/>
      <name val="Arial"/>
      <family val="2"/>
    </font>
    <font>
      <b/>
      <sz val="13"/>
      <color theme="0"/>
      <name val="Arial"/>
      <family val="2"/>
    </font>
    <font>
      <b/>
      <i/>
      <sz val="13"/>
      <color theme="0"/>
      <name val="Arial"/>
      <family val="2"/>
    </font>
    <font>
      <b/>
      <sz val="13"/>
      <color theme="1"/>
      <name val="Calibri"/>
      <family val="2"/>
      <scheme val="minor"/>
    </font>
    <font>
      <i/>
      <u/>
      <sz val="11"/>
      <name val="Arial"/>
      <family val="2"/>
    </font>
    <font>
      <sz val="9"/>
      <name val="Arial"/>
      <family val="2"/>
    </font>
    <font>
      <sz val="11"/>
      <color theme="1"/>
      <name val="Arial"/>
      <family val="2"/>
    </font>
    <font>
      <b/>
      <sz val="14"/>
      <color theme="1"/>
      <name val="Calibri"/>
      <family val="2"/>
      <scheme val="minor"/>
    </font>
    <font>
      <b/>
      <sz val="14"/>
      <name val="Calibri"/>
      <family val="2"/>
      <scheme val="minor"/>
    </font>
    <font>
      <b/>
      <sz val="9"/>
      <color indexed="9"/>
      <name val="Arial"/>
      <family val="2"/>
    </font>
    <font>
      <b/>
      <sz val="9"/>
      <name val="Arial"/>
      <family val="2"/>
    </font>
    <font>
      <sz val="12"/>
      <color theme="1"/>
      <name val="Arial"/>
      <family val="2"/>
    </font>
    <font>
      <b/>
      <i/>
      <sz val="14"/>
      <name val="Arial"/>
      <family val="2"/>
    </font>
    <font>
      <b/>
      <i/>
      <sz val="14"/>
      <color rgb="FF009AB1"/>
      <name val="Arial"/>
      <family val="2"/>
    </font>
    <font>
      <b/>
      <i/>
      <sz val="12"/>
      <color rgb="FF009AB1"/>
      <name val="Arial"/>
      <family val="2"/>
    </font>
    <font>
      <sz val="12"/>
      <color rgb="FF009AB1"/>
      <name val="Arial"/>
      <family val="2"/>
    </font>
    <font>
      <b/>
      <sz val="12"/>
      <color rgb="FF009AB1"/>
      <name val="Arial"/>
      <family val="2"/>
    </font>
    <font>
      <b/>
      <sz val="16"/>
      <color rgb="FF009AB1"/>
      <name val="Calibri"/>
      <family val="2"/>
      <scheme val="minor"/>
    </font>
    <font>
      <b/>
      <sz val="14"/>
      <color rgb="FF009AB1"/>
      <name val="Arial"/>
      <family val="2"/>
    </font>
    <font>
      <b/>
      <sz val="11"/>
      <color rgb="FF009AB1"/>
      <name val="Arial"/>
      <family val="2"/>
    </font>
    <font>
      <i/>
      <sz val="11"/>
      <color theme="1"/>
      <name val="Calibri"/>
      <family val="2"/>
      <scheme val="minor"/>
    </font>
    <font>
      <b/>
      <i/>
      <sz val="10"/>
      <color rgb="FFC00000"/>
      <name val="Arial"/>
      <family val="2"/>
    </font>
    <font>
      <b/>
      <sz val="12"/>
      <color theme="1"/>
      <name val="Arial"/>
      <family val="2"/>
    </font>
    <font>
      <i/>
      <u/>
      <sz val="11"/>
      <color theme="1"/>
      <name val="Calibri"/>
      <family val="2"/>
      <scheme val="minor"/>
    </font>
    <font>
      <b/>
      <sz val="16"/>
      <name val="Arial"/>
      <family val="2"/>
    </font>
    <font>
      <b/>
      <sz val="14"/>
      <color theme="1"/>
      <name val="Arial"/>
      <family val="2"/>
    </font>
    <font>
      <b/>
      <i/>
      <u/>
      <sz val="14"/>
      <color rgb="FF009AB1"/>
      <name val="Arial"/>
      <family val="2"/>
    </font>
    <font>
      <b/>
      <i/>
      <sz val="13"/>
      <color rgb="FF009AB1"/>
      <name val="Arial"/>
      <family val="2"/>
    </font>
    <font>
      <b/>
      <i/>
      <sz val="14"/>
      <color rgb="FF00B19A"/>
      <name val="Arial"/>
      <family val="2"/>
    </font>
    <font>
      <b/>
      <i/>
      <sz val="11"/>
      <color theme="0" tint="-0.499984740745262"/>
      <name val="Calibri"/>
      <family val="2"/>
      <scheme val="minor"/>
    </font>
    <font>
      <b/>
      <i/>
      <sz val="13"/>
      <color theme="0"/>
      <name val="Calibri"/>
      <family val="2"/>
      <scheme val="minor"/>
    </font>
    <font>
      <b/>
      <sz val="10"/>
      <color rgb="FF009AB1"/>
      <name val="Arial"/>
      <family val="2"/>
    </font>
    <font>
      <b/>
      <i/>
      <sz val="11"/>
      <color rgb="FF009AB1"/>
      <name val="Arial"/>
      <family val="2"/>
    </font>
    <font>
      <b/>
      <i/>
      <sz val="10"/>
      <color rgb="FF009AB1"/>
      <name val="Arial"/>
      <family val="2"/>
    </font>
    <font>
      <u/>
      <sz val="11"/>
      <color theme="1"/>
      <name val="Calibri"/>
      <family val="2"/>
      <scheme val="minor"/>
    </font>
    <font>
      <u/>
      <sz val="11"/>
      <color rgb="FF000000"/>
      <name val="Calibri"/>
      <family val="2"/>
      <scheme val="minor"/>
    </font>
    <font>
      <sz val="11"/>
      <color rgb="FF000000"/>
      <name val="Calibri"/>
      <family val="2"/>
      <scheme val="minor"/>
    </font>
    <font>
      <b/>
      <sz val="11"/>
      <color theme="1"/>
      <name val="Calibri"/>
      <family val="2"/>
      <scheme val="minor"/>
    </font>
    <font>
      <b/>
      <i/>
      <sz val="10"/>
      <color theme="1"/>
      <name val="Calibri"/>
      <family val="2"/>
      <scheme val="minor"/>
    </font>
    <font>
      <sz val="11"/>
      <color theme="0"/>
      <name val="Calibri"/>
      <family val="2"/>
      <scheme val="minor"/>
    </font>
    <font>
      <b/>
      <u/>
      <sz val="11"/>
      <color theme="1"/>
      <name val="Calibri"/>
      <family val="2"/>
      <scheme val="minor"/>
    </font>
    <font>
      <sz val="8"/>
      <name val="Calibri"/>
      <family val="2"/>
      <scheme val="minor"/>
    </font>
    <font>
      <i/>
      <sz val="11"/>
      <name val="Calibri"/>
      <family val="2"/>
      <scheme val="minor"/>
    </font>
    <font>
      <b/>
      <sz val="12"/>
      <name val="Calibri"/>
      <family val="2"/>
      <scheme val="minor"/>
    </font>
  </fonts>
  <fills count="7">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rgb="FF009AB1"/>
        <bgColor indexed="64"/>
      </patternFill>
    </fill>
  </fills>
  <borders count="4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right/>
      <top style="medium">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308">
    <xf numFmtId="0" fontId="0" fillId="0" borderId="0" xfId="0"/>
    <xf numFmtId="165" fontId="3" fillId="0" borderId="0" xfId="0" applyNumberFormat="1" applyFont="1" applyFill="1" applyBorder="1" applyAlignment="1">
      <alignment horizontal="left"/>
    </xf>
    <xf numFmtId="165" fontId="2" fillId="0" borderId="0" xfId="0" applyNumberFormat="1" applyFont="1" applyFill="1" applyBorder="1" applyAlignment="1">
      <alignment horizontal="center"/>
    </xf>
    <xf numFmtId="0" fontId="0" fillId="0" borderId="0" xfId="0" applyFill="1"/>
    <xf numFmtId="165" fontId="5" fillId="0" borderId="0" xfId="0" applyNumberFormat="1" applyFont="1" applyFill="1" applyBorder="1" applyAlignment="1"/>
    <xf numFmtId="0" fontId="6" fillId="3" borderId="1" xfId="0" applyFont="1" applyFill="1" applyBorder="1" applyAlignment="1"/>
    <xf numFmtId="0" fontId="0" fillId="0" borderId="0" xfId="0" applyBorder="1"/>
    <xf numFmtId="0" fontId="12" fillId="0" borderId="0" xfId="0" applyFont="1"/>
    <xf numFmtId="165" fontId="8" fillId="0" borderId="0" xfId="0" applyNumberFormat="1" applyFont="1" applyFill="1" applyBorder="1" applyAlignment="1">
      <alignment horizontal="center"/>
    </xf>
    <xf numFmtId="44" fontId="7" fillId="0" borderId="0" xfId="1" applyNumberFormat="1" applyFont="1" applyFill="1" applyBorder="1" applyAlignment="1"/>
    <xf numFmtId="0" fontId="13" fillId="0" borderId="0" xfId="0" applyFont="1" applyBorder="1" applyAlignment="1"/>
    <xf numFmtId="0" fontId="15" fillId="0" borderId="0" xfId="0" applyFont="1" applyFill="1" applyBorder="1" applyAlignment="1"/>
    <xf numFmtId="0" fontId="16" fillId="0" borderId="0" xfId="0" applyFont="1" applyBorder="1"/>
    <xf numFmtId="0" fontId="6" fillId="0" borderId="1" xfId="0" applyFont="1" applyFill="1" applyBorder="1" applyAlignment="1"/>
    <xf numFmtId="0" fontId="6" fillId="3" borderId="4" xfId="0" applyFont="1" applyFill="1" applyBorder="1" applyAlignment="1"/>
    <xf numFmtId="0" fontId="6" fillId="3" borderId="5" xfId="0" applyFont="1" applyFill="1" applyBorder="1" applyAlignment="1"/>
    <xf numFmtId="0" fontId="12" fillId="0" borderId="0" xfId="0" applyFont="1" applyFill="1"/>
    <xf numFmtId="0" fontId="22" fillId="0" borderId="0" xfId="0" applyFont="1" applyFill="1" applyBorder="1" applyAlignment="1" applyProtection="1"/>
    <xf numFmtId="0" fontId="26" fillId="0" borderId="0" xfId="0" applyFont="1" applyFill="1" applyBorder="1" applyAlignment="1" applyProtection="1"/>
    <xf numFmtId="0" fontId="27" fillId="0" borderId="0" xfId="0" applyFont="1" applyFill="1" applyBorder="1" applyAlignment="1" applyProtection="1"/>
    <xf numFmtId="0" fontId="0" fillId="0" borderId="0" xfId="0" applyFont="1" applyBorder="1" applyAlignment="1">
      <alignment wrapText="1"/>
    </xf>
    <xf numFmtId="44" fontId="14" fillId="0" borderId="0" xfId="1" applyNumberFormat="1" applyFont="1" applyFill="1" applyBorder="1" applyAlignment="1"/>
    <xf numFmtId="0" fontId="6" fillId="4" borderId="16" xfId="0" applyFont="1" applyFill="1" applyBorder="1" applyAlignment="1" applyProtection="1"/>
    <xf numFmtId="0" fontId="6" fillId="4" borderId="17" xfId="0" applyFont="1" applyFill="1" applyBorder="1" applyAlignment="1" applyProtection="1"/>
    <xf numFmtId="0" fontId="6" fillId="4" borderId="18" xfId="0" applyFont="1" applyFill="1" applyBorder="1" applyAlignment="1" applyProtection="1"/>
    <xf numFmtId="165" fontId="17" fillId="6" borderId="0" xfId="0" applyNumberFormat="1" applyFont="1" applyFill="1" applyBorder="1" applyAlignment="1">
      <alignment horizontal="left"/>
    </xf>
    <xf numFmtId="0" fontId="18" fillId="6" borderId="1" xfId="0" applyFont="1" applyFill="1" applyBorder="1" applyAlignment="1"/>
    <xf numFmtId="165" fontId="18" fillId="6" borderId="0" xfId="0" applyNumberFormat="1" applyFont="1" applyFill="1" applyBorder="1" applyAlignment="1"/>
    <xf numFmtId="165" fontId="18" fillId="6" borderId="0" xfId="0" applyNumberFormat="1" applyFont="1" applyFill="1" applyBorder="1" applyAlignment="1">
      <alignment horizontal="center"/>
    </xf>
    <xf numFmtId="165" fontId="19" fillId="6" borderId="0" xfId="0" applyNumberFormat="1" applyFont="1" applyFill="1" applyBorder="1" applyAlignment="1">
      <alignment horizontal="center"/>
    </xf>
    <xf numFmtId="165" fontId="17" fillId="6" borderId="0" xfId="0" applyNumberFormat="1" applyFont="1" applyFill="1" applyBorder="1" applyAlignment="1">
      <alignment horizontal="center"/>
    </xf>
    <xf numFmtId="165" fontId="10" fillId="0" borderId="0" xfId="0" applyNumberFormat="1" applyFont="1" applyFill="1" applyBorder="1" applyAlignment="1">
      <alignment horizontal="center"/>
    </xf>
    <xf numFmtId="0" fontId="11" fillId="0" borderId="0" xfId="0" applyFont="1" applyFill="1" applyBorder="1"/>
    <xf numFmtId="0" fontId="30" fillId="0" borderId="7" xfId="0" applyFont="1" applyBorder="1" applyAlignment="1"/>
    <xf numFmtId="0" fontId="31" fillId="0" borderId="7" xfId="0" applyFont="1" applyBorder="1" applyAlignment="1">
      <alignment vertical="center"/>
    </xf>
    <xf numFmtId="49" fontId="31" fillId="0" borderId="11" xfId="0" applyNumberFormat="1" applyFont="1" applyBorder="1" applyAlignment="1"/>
    <xf numFmtId="0" fontId="30" fillId="4" borderId="13" xfId="0" applyFont="1" applyFill="1" applyBorder="1" applyAlignment="1"/>
    <xf numFmtId="0" fontId="31" fillId="4" borderId="13" xfId="0" applyFont="1" applyFill="1" applyBorder="1" applyAlignment="1"/>
    <xf numFmtId="44" fontId="0" fillId="0" borderId="13" xfId="0" applyNumberFormat="1" applyBorder="1" applyProtection="1"/>
    <xf numFmtId="0" fontId="6" fillId="0" borderId="1" xfId="0" applyFont="1" applyFill="1" applyBorder="1" applyAlignment="1">
      <alignment vertical="center"/>
    </xf>
    <xf numFmtId="166" fontId="29" fillId="3" borderId="0" xfId="0" applyNumberFormat="1" applyFont="1" applyFill="1" applyBorder="1" applyAlignment="1" applyProtection="1">
      <protection locked="0"/>
    </xf>
    <xf numFmtId="0" fontId="20" fillId="0" borderId="0" xfId="0" applyFont="1" applyBorder="1"/>
    <xf numFmtId="0" fontId="38" fillId="0" borderId="0" xfId="0" applyFont="1" applyBorder="1" applyAlignment="1">
      <alignment horizontal="right"/>
    </xf>
    <xf numFmtId="166" fontId="29" fillId="3" borderId="9" xfId="0" applyNumberFormat="1" applyFont="1" applyFill="1" applyBorder="1" applyAlignment="1" applyProtection="1"/>
    <xf numFmtId="166" fontId="14" fillId="3" borderId="0" xfId="0" applyNumberFormat="1" applyFont="1" applyFill="1" applyBorder="1" applyAlignment="1" applyProtection="1"/>
    <xf numFmtId="9" fontId="14" fillId="3" borderId="0" xfId="0" applyNumberFormat="1" applyFont="1" applyFill="1" applyBorder="1" applyAlignment="1" applyProtection="1"/>
    <xf numFmtId="0" fontId="0" fillId="0" borderId="9" xfId="0" applyBorder="1"/>
    <xf numFmtId="0" fontId="4" fillId="0" borderId="0" xfId="0" applyFont="1" applyFill="1" applyBorder="1" applyAlignment="1"/>
    <xf numFmtId="0" fontId="30" fillId="0" borderId="13" xfId="0" applyFont="1" applyBorder="1" applyAlignment="1"/>
    <xf numFmtId="0" fontId="18" fillId="6" borderId="0" xfId="0" applyFont="1" applyFill="1" applyBorder="1" applyAlignment="1"/>
    <xf numFmtId="0" fontId="40" fillId="0" borderId="0" xfId="0" applyFont="1"/>
    <xf numFmtId="44" fontId="38" fillId="0" borderId="0" xfId="1" applyNumberFormat="1" applyFont="1" applyBorder="1" applyAlignment="1" applyProtection="1"/>
    <xf numFmtId="0" fontId="0" fillId="0" borderId="0" xfId="0" applyFont="1" applyBorder="1"/>
    <xf numFmtId="0" fontId="43" fillId="4" borderId="0" xfId="0" applyFont="1" applyFill="1" applyBorder="1" applyAlignment="1"/>
    <xf numFmtId="0" fontId="30" fillId="4" borderId="11" xfId="0" applyFont="1" applyFill="1" applyBorder="1" applyAlignment="1"/>
    <xf numFmtId="0" fontId="31" fillId="4" borderId="11" xfId="0" applyFont="1" applyFill="1" applyBorder="1" applyAlignment="1">
      <alignment vertical="center"/>
    </xf>
    <xf numFmtId="44" fontId="42" fillId="0" borderId="0" xfId="0" applyNumberFormat="1" applyFont="1" applyBorder="1" applyProtection="1">
      <protection locked="0"/>
    </xf>
    <xf numFmtId="10" fontId="42" fillId="0" borderId="0" xfId="2" applyNumberFormat="1" applyFont="1" applyBorder="1" applyProtection="1">
      <protection locked="0"/>
    </xf>
    <xf numFmtId="0" fontId="30" fillId="0" borderId="0" xfId="0" applyFont="1" applyFill="1" applyBorder="1" applyAlignment="1"/>
    <xf numFmtId="0" fontId="46" fillId="0" borderId="0" xfId="0" applyFont="1"/>
    <xf numFmtId="0" fontId="6" fillId="4" borderId="30" xfId="0" applyFont="1" applyFill="1" applyBorder="1" applyAlignment="1" applyProtection="1"/>
    <xf numFmtId="49" fontId="44" fillId="0" borderId="13" xfId="0" applyNumberFormat="1" applyFont="1" applyBorder="1" applyAlignment="1">
      <alignment horizontal="left" vertical="center"/>
    </xf>
    <xf numFmtId="0" fontId="30" fillId="4" borderId="13" xfId="0" applyFont="1" applyFill="1" applyBorder="1" applyAlignment="1">
      <alignment wrapText="1"/>
    </xf>
    <xf numFmtId="0" fontId="6" fillId="4" borderId="30" xfId="0" applyFont="1" applyFill="1" applyBorder="1" applyAlignment="1"/>
    <xf numFmtId="0" fontId="6" fillId="4" borderId="30" xfId="0" applyFont="1" applyFill="1" applyBorder="1" applyAlignment="1" applyProtection="1">
      <alignment vertical="center"/>
    </xf>
    <xf numFmtId="0" fontId="6" fillId="4" borderId="30" xfId="0" applyFont="1" applyFill="1" applyBorder="1" applyAlignment="1" applyProtection="1">
      <alignment horizontal="left" vertical="center"/>
    </xf>
    <xf numFmtId="49" fontId="6" fillId="4" borderId="30" xfId="0" applyNumberFormat="1" applyFont="1" applyFill="1" applyBorder="1" applyAlignment="1" applyProtection="1">
      <alignment vertical="center"/>
    </xf>
    <xf numFmtId="49" fontId="6" fillId="4" borderId="30" xfId="0" applyNumberFormat="1" applyFont="1" applyFill="1" applyBorder="1" applyAlignment="1" applyProtection="1"/>
    <xf numFmtId="0" fontId="41" fillId="4" borderId="30" xfId="0" applyFont="1" applyFill="1" applyBorder="1" applyAlignment="1"/>
    <xf numFmtId="0" fontId="6" fillId="4" borderId="30" xfId="0" applyFont="1" applyFill="1" applyBorder="1" applyAlignment="1">
      <alignment vertical="center"/>
    </xf>
    <xf numFmtId="0" fontId="6" fillId="4" borderId="33" xfId="0" applyFont="1" applyFill="1" applyBorder="1" applyAlignment="1"/>
    <xf numFmtId="0" fontId="6" fillId="4" borderId="34" xfId="0" applyFont="1" applyFill="1" applyBorder="1" applyAlignment="1"/>
    <xf numFmtId="0" fontId="31" fillId="0" borderId="13" xfId="0" applyFont="1" applyBorder="1" applyAlignment="1"/>
    <xf numFmtId="0" fontId="31" fillId="0" borderId="13" xfId="0" applyFont="1" applyBorder="1" applyAlignment="1">
      <alignment vertical="center"/>
    </xf>
    <xf numFmtId="0" fontId="12" fillId="0" borderId="0" xfId="0" applyFont="1" applyFill="1" applyAlignment="1">
      <alignment vertical="center"/>
    </xf>
    <xf numFmtId="0" fontId="30" fillId="0" borderId="13" xfId="0" applyFont="1" applyBorder="1" applyAlignment="1">
      <alignment vertical="center"/>
    </xf>
    <xf numFmtId="0" fontId="0" fillId="0" borderId="0" xfId="0" applyFont="1"/>
    <xf numFmtId="165" fontId="47" fillId="6" borderId="0" xfId="0" applyNumberFormat="1" applyFont="1" applyFill="1" applyBorder="1" applyAlignment="1">
      <alignment horizontal="center"/>
    </xf>
    <xf numFmtId="0" fontId="6" fillId="4" borderId="30" xfId="0" applyFont="1" applyFill="1" applyBorder="1" applyAlignment="1">
      <alignment horizontal="left" vertical="center"/>
    </xf>
    <xf numFmtId="0" fontId="6" fillId="3" borderId="1" xfId="0" applyFont="1" applyFill="1" applyBorder="1" applyAlignment="1">
      <alignment vertical="center"/>
    </xf>
    <xf numFmtId="44" fontId="14" fillId="0" borderId="10" xfId="1" applyNumberFormat="1" applyFont="1" applyBorder="1" applyAlignment="1" applyProtection="1"/>
    <xf numFmtId="44" fontId="14" fillId="0" borderId="10" xfId="1" applyNumberFormat="1" applyFont="1" applyFill="1" applyBorder="1" applyAlignment="1" applyProtection="1"/>
    <xf numFmtId="0" fontId="6" fillId="4" borderId="30" xfId="0" applyFont="1" applyFill="1" applyBorder="1" applyAlignment="1">
      <alignment vertical="center" wrapText="1"/>
    </xf>
    <xf numFmtId="165" fontId="17" fillId="6" borderId="0" xfId="0" applyNumberFormat="1" applyFont="1" applyFill="1" applyBorder="1" applyAlignment="1" applyProtection="1">
      <alignment horizontal="left"/>
    </xf>
    <xf numFmtId="0" fontId="0" fillId="0" borderId="0" xfId="0" applyFill="1" applyProtection="1"/>
    <xf numFmtId="0" fontId="0" fillId="0" borderId="0" xfId="0" applyProtection="1"/>
    <xf numFmtId="167" fontId="30" fillId="3" borderId="11" xfId="0" applyNumberFormat="1" applyFont="1" applyFill="1" applyBorder="1" applyAlignment="1" applyProtection="1">
      <alignment horizontal="center" vertical="center"/>
    </xf>
    <xf numFmtId="167" fontId="30" fillId="3" borderId="10" xfId="0" applyNumberFormat="1" applyFont="1" applyFill="1" applyBorder="1" applyAlignment="1" applyProtection="1">
      <alignment horizontal="center" vertical="center"/>
    </xf>
    <xf numFmtId="0" fontId="34" fillId="0" borderId="13" xfId="0" applyFont="1" applyBorder="1" applyProtection="1"/>
    <xf numFmtId="0" fontId="30" fillId="4" borderId="13" xfId="0" applyFont="1" applyFill="1" applyBorder="1" applyAlignment="1" applyProtection="1"/>
    <xf numFmtId="0" fontId="0" fillId="0" borderId="0" xfId="0" applyFill="1" applyBorder="1" applyProtection="1"/>
    <xf numFmtId="44" fontId="0" fillId="0" borderId="35" xfId="0" applyNumberFormat="1" applyBorder="1" applyProtection="1"/>
    <xf numFmtId="0" fontId="33" fillId="4" borderId="11" xfId="0" applyFont="1" applyFill="1" applyBorder="1" applyAlignment="1" applyProtection="1"/>
    <xf numFmtId="44" fontId="0" fillId="0" borderId="18" xfId="0" applyNumberFormat="1" applyBorder="1" applyProtection="1"/>
    <xf numFmtId="44" fontId="0" fillId="0" borderId="19" xfId="0" applyNumberFormat="1" applyBorder="1" applyProtection="1"/>
    <xf numFmtId="44" fontId="0" fillId="0" borderId="12" xfId="0" applyNumberFormat="1" applyBorder="1" applyProtection="1"/>
    <xf numFmtId="0" fontId="0" fillId="3" borderId="0" xfId="0" applyFill="1" applyProtection="1"/>
    <xf numFmtId="0" fontId="0" fillId="4" borderId="0" xfId="0" applyFill="1" applyProtection="1"/>
    <xf numFmtId="44" fontId="0" fillId="0" borderId="25" xfId="0" applyNumberFormat="1" applyBorder="1" applyProtection="1"/>
    <xf numFmtId="44" fontId="0" fillId="0" borderId="14" xfId="0" applyNumberFormat="1" applyBorder="1" applyProtection="1"/>
    <xf numFmtId="0" fontId="33" fillId="4" borderId="13" xfId="0" applyFont="1" applyFill="1" applyBorder="1" applyAlignment="1" applyProtection="1"/>
    <xf numFmtId="44" fontId="0" fillId="0" borderId="11" xfId="0" applyNumberFormat="1" applyBorder="1" applyProtection="1"/>
    <xf numFmtId="44" fontId="0" fillId="0" borderId="10" xfId="0" applyNumberFormat="1" applyBorder="1" applyProtection="1"/>
    <xf numFmtId="44" fontId="0" fillId="0" borderId="9" xfId="0" applyNumberFormat="1" applyBorder="1" applyProtection="1"/>
    <xf numFmtId="0" fontId="35" fillId="5" borderId="14" xfId="0" applyFont="1" applyFill="1" applyBorder="1" applyAlignment="1" applyProtection="1"/>
    <xf numFmtId="0" fontId="36" fillId="5" borderId="15" xfId="0" applyFont="1" applyFill="1" applyBorder="1" applyAlignment="1" applyProtection="1"/>
    <xf numFmtId="0" fontId="31" fillId="4" borderId="13" xfId="0" applyFont="1" applyFill="1" applyBorder="1" applyAlignment="1" applyProtection="1"/>
    <xf numFmtId="44" fontId="0" fillId="0" borderId="7" xfId="0" applyNumberFormat="1" applyBorder="1" applyProtection="1"/>
    <xf numFmtId="0" fontId="35" fillId="5" borderId="11" xfId="0" applyFont="1" applyFill="1" applyBorder="1" applyAlignment="1" applyProtection="1"/>
    <xf numFmtId="0" fontId="0" fillId="4" borderId="0" xfId="0" applyFill="1" applyAlignment="1" applyProtection="1">
      <alignment horizontal="center"/>
    </xf>
    <xf numFmtId="0" fontId="35" fillId="5" borderId="13" xfId="0" applyFont="1" applyFill="1" applyBorder="1" applyAlignment="1" applyProtection="1"/>
    <xf numFmtId="44" fontId="0" fillId="0" borderId="0" xfId="0" applyNumberFormat="1" applyBorder="1" applyProtection="1"/>
    <xf numFmtId="0" fontId="45" fillId="4" borderId="13" xfId="0" applyFont="1" applyFill="1" applyBorder="1" applyAlignment="1">
      <alignment vertical="center"/>
    </xf>
    <xf numFmtId="0" fontId="6" fillId="4" borderId="14" xfId="0" applyFont="1" applyFill="1" applyBorder="1" applyAlignment="1" applyProtection="1"/>
    <xf numFmtId="0" fontId="6" fillId="4" borderId="15" xfId="0" applyFont="1" applyFill="1" applyBorder="1" applyAlignment="1" applyProtection="1"/>
    <xf numFmtId="14" fontId="8" fillId="0" borderId="0" xfId="0" applyNumberFormat="1" applyFont="1" applyFill="1" applyBorder="1" applyAlignment="1">
      <alignment horizontal="center"/>
    </xf>
    <xf numFmtId="14" fontId="8" fillId="0" borderId="0" xfId="0" applyNumberFormat="1" applyFont="1" applyFill="1" applyBorder="1" applyAlignment="1"/>
    <xf numFmtId="168" fontId="0" fillId="0" borderId="13" xfId="0" applyNumberFormat="1" applyBorder="1"/>
    <xf numFmtId="2" fontId="25" fillId="0" borderId="13" xfId="0" applyNumberFormat="1" applyFont="1" applyBorder="1" applyAlignment="1" applyProtection="1">
      <alignment vertical="center"/>
    </xf>
    <xf numFmtId="0" fontId="0" fillId="0" borderId="6" xfId="0" applyBorder="1" applyAlignment="1">
      <alignment vertical="center" wrapText="1"/>
    </xf>
    <xf numFmtId="0" fontId="0" fillId="0" borderId="25" xfId="0" applyBorder="1" applyAlignment="1">
      <alignment vertical="center" wrapText="1"/>
    </xf>
    <xf numFmtId="0" fontId="0" fillId="0" borderId="32" xfId="0" applyBorder="1" applyAlignment="1">
      <alignment vertical="center" wrapText="1"/>
    </xf>
    <xf numFmtId="0" fontId="0" fillId="0" borderId="29" xfId="0" applyBorder="1" applyAlignment="1">
      <alignment vertical="center" wrapText="1"/>
    </xf>
    <xf numFmtId="0" fontId="0" fillId="0" borderId="31" xfId="0" applyBorder="1" applyAlignment="1">
      <alignment vertical="center" wrapText="1"/>
    </xf>
    <xf numFmtId="0" fontId="31" fillId="4" borderId="13" xfId="0" applyFont="1" applyFill="1" applyBorder="1" applyAlignment="1">
      <alignment vertical="center"/>
    </xf>
    <xf numFmtId="0" fontId="6" fillId="4" borderId="29" xfId="0" applyFont="1" applyFill="1" applyBorder="1" applyAlignment="1"/>
    <xf numFmtId="0" fontId="6" fillId="4" borderId="31" xfId="0" applyFont="1" applyFill="1" applyBorder="1" applyAlignment="1"/>
    <xf numFmtId="0" fontId="6" fillId="4" borderId="32" xfId="0" applyFont="1" applyFill="1" applyBorder="1" applyAlignment="1" applyProtection="1">
      <alignment vertical="center"/>
    </xf>
    <xf numFmtId="0" fontId="6" fillId="4" borderId="32" xfId="0" applyFont="1" applyFill="1" applyBorder="1" applyAlignment="1" applyProtection="1">
      <alignment horizontal="left" vertical="center"/>
    </xf>
    <xf numFmtId="0" fontId="6" fillId="4" borderId="29" xfId="0" applyFont="1" applyFill="1" applyBorder="1" applyAlignment="1" applyProtection="1"/>
    <xf numFmtId="49" fontId="31" fillId="0" borderId="13" xfId="0" applyNumberFormat="1" applyFont="1" applyBorder="1" applyAlignment="1"/>
    <xf numFmtId="0" fontId="0" fillId="0" borderId="13" xfId="0" applyBorder="1" applyAlignment="1">
      <alignment vertical="center" wrapText="1"/>
    </xf>
    <xf numFmtId="0" fontId="6" fillId="4" borderId="31" xfId="0" applyFont="1" applyFill="1" applyBorder="1" applyAlignment="1" applyProtection="1">
      <alignment vertical="center"/>
    </xf>
    <xf numFmtId="49" fontId="6" fillId="4" borderId="31" xfId="0" applyNumberFormat="1" applyFont="1" applyFill="1" applyBorder="1" applyAlignment="1" applyProtection="1">
      <alignment vertical="center"/>
    </xf>
    <xf numFmtId="49" fontId="6" fillId="4" borderId="29" xfId="0" applyNumberFormat="1" applyFont="1" applyFill="1" applyBorder="1" applyAlignment="1" applyProtection="1">
      <alignment vertical="center"/>
    </xf>
    <xf numFmtId="0" fontId="0" fillId="0" borderId="40" xfId="0" applyBorder="1"/>
    <xf numFmtId="0" fontId="0" fillId="6" borderId="0" xfId="0" applyFill="1"/>
    <xf numFmtId="0" fontId="0" fillId="0" borderId="0" xfId="0" applyAlignment="1">
      <alignment wrapText="1"/>
    </xf>
    <xf numFmtId="0" fontId="43" fillId="0" borderId="0" xfId="0" applyFont="1" applyFill="1" applyBorder="1" applyAlignment="1">
      <alignment horizontal="left"/>
    </xf>
    <xf numFmtId="165" fontId="9" fillId="0" borderId="9" xfId="0" applyNumberFormat="1" applyFont="1" applyFill="1" applyBorder="1" applyAlignment="1">
      <alignment horizontal="left"/>
    </xf>
    <xf numFmtId="0" fontId="0" fillId="0" borderId="28" xfId="0" applyFont="1" applyBorder="1" applyAlignment="1">
      <alignment wrapText="1"/>
    </xf>
    <xf numFmtId="0" fontId="0" fillId="0" borderId="9" xfId="0" applyFont="1" applyBorder="1"/>
    <xf numFmtId="0" fontId="0" fillId="0" borderId="27" xfId="0" applyFont="1" applyBorder="1" applyAlignment="1">
      <alignment wrapText="1"/>
    </xf>
    <xf numFmtId="0" fontId="0" fillId="0" borderId="9" xfId="0" applyFont="1" applyBorder="1" applyAlignment="1">
      <alignment wrapText="1"/>
    </xf>
    <xf numFmtId="0" fontId="6" fillId="4" borderId="14" xfId="0" applyFont="1" applyFill="1" applyBorder="1" applyAlignment="1"/>
    <xf numFmtId="0" fontId="0" fillId="0" borderId="42" xfId="0" applyFont="1" applyBorder="1"/>
    <xf numFmtId="0" fontId="0" fillId="0" borderId="43" xfId="0" applyFont="1" applyBorder="1"/>
    <xf numFmtId="0" fontId="0" fillId="0" borderId="43" xfId="0" applyFont="1" applyBorder="1" applyAlignment="1">
      <alignment wrapText="1"/>
    </xf>
    <xf numFmtId="0" fontId="6" fillId="4" borderId="15" xfId="0" applyFont="1" applyFill="1" applyBorder="1" applyAlignment="1"/>
    <xf numFmtId="0" fontId="0" fillId="0" borderId="44" xfId="0" applyFont="1" applyBorder="1"/>
    <xf numFmtId="0" fontId="6" fillId="4" borderId="14" xfId="0" applyFont="1" applyFill="1" applyBorder="1" applyAlignment="1">
      <alignment vertical="center"/>
    </xf>
    <xf numFmtId="0" fontId="0" fillId="0" borderId="42" xfId="0" applyFont="1" applyBorder="1" applyAlignment="1">
      <alignment wrapText="1"/>
    </xf>
    <xf numFmtId="0" fontId="0" fillId="0" borderId="45" xfId="0" applyFont="1" applyBorder="1"/>
    <xf numFmtId="0" fontId="20" fillId="0" borderId="9" xfId="0" applyFont="1" applyBorder="1"/>
    <xf numFmtId="0" fontId="6" fillId="3" borderId="16" xfId="0" applyFont="1" applyFill="1" applyBorder="1" applyAlignment="1"/>
    <xf numFmtId="0" fontId="6" fillId="3" borderId="17" xfId="0" applyFont="1" applyFill="1" applyBorder="1" applyAlignment="1">
      <alignment vertical="center"/>
    </xf>
    <xf numFmtId="0" fontId="6" fillId="3" borderId="18" xfId="0" applyFont="1" applyFill="1" applyBorder="1" applyAlignment="1"/>
    <xf numFmtId="44" fontId="2" fillId="0" borderId="13" xfId="1" applyNumberFormat="1" applyFont="1" applyFill="1" applyBorder="1" applyAlignment="1" applyProtection="1"/>
    <xf numFmtId="0" fontId="6" fillId="0" borderId="17" xfId="0" applyFont="1" applyFill="1" applyBorder="1" applyAlignment="1"/>
    <xf numFmtId="0" fontId="6" fillId="0" borderId="18" xfId="0" applyFont="1" applyFill="1" applyBorder="1" applyAlignment="1">
      <alignment vertical="center"/>
    </xf>
    <xf numFmtId="0" fontId="0" fillId="0" borderId="44" xfId="0" applyFont="1" applyBorder="1" applyAlignment="1">
      <alignment wrapText="1"/>
    </xf>
    <xf numFmtId="0" fontId="6" fillId="0" borderId="17" xfId="0" applyFont="1" applyFill="1" applyBorder="1" applyAlignment="1">
      <alignment vertical="center"/>
    </xf>
    <xf numFmtId="0" fontId="6" fillId="3" borderId="17" xfId="0" applyFont="1" applyFill="1" applyBorder="1" applyAlignment="1"/>
    <xf numFmtId="166" fontId="29" fillId="3" borderId="13" xfId="0" applyNumberFormat="1" applyFont="1" applyFill="1" applyBorder="1" applyAlignment="1" applyProtection="1"/>
    <xf numFmtId="166" fontId="14" fillId="3" borderId="13" xfId="0" applyNumberFormat="1" applyFont="1" applyFill="1" applyBorder="1" applyAlignment="1" applyProtection="1"/>
    <xf numFmtId="166" fontId="9" fillId="4" borderId="14" xfId="2" applyNumberFormat="1" applyFont="1" applyFill="1" applyBorder="1" applyAlignment="1" applyProtection="1"/>
    <xf numFmtId="166" fontId="9" fillId="4" borderId="29" xfId="2" applyNumberFormat="1" applyFont="1" applyFill="1" applyBorder="1" applyAlignment="1" applyProtection="1"/>
    <xf numFmtId="166" fontId="9" fillId="4" borderId="39" xfId="2" applyNumberFormat="1" applyFont="1" applyFill="1" applyBorder="1" applyAlignment="1" applyProtection="1"/>
    <xf numFmtId="166" fontId="14" fillId="3" borderId="13" xfId="0" applyNumberFormat="1" applyFont="1" applyFill="1" applyBorder="1" applyAlignment="1" applyProtection="1">
      <alignment vertical="center"/>
    </xf>
    <xf numFmtId="166" fontId="9" fillId="4" borderId="30" xfId="2" applyNumberFormat="1" applyFont="1" applyFill="1" applyBorder="1" applyAlignment="1" applyProtection="1"/>
    <xf numFmtId="166" fontId="9" fillId="4" borderId="15" xfId="2" applyNumberFormat="1" applyFont="1" applyFill="1" applyBorder="1" applyAlignment="1" applyProtection="1">
      <alignment vertical="center"/>
    </xf>
    <xf numFmtId="166" fontId="9" fillId="4" borderId="30" xfId="2" applyNumberFormat="1" applyFont="1" applyFill="1" applyBorder="1" applyAlignment="1" applyProtection="1">
      <alignment vertical="center"/>
    </xf>
    <xf numFmtId="166" fontId="9" fillId="4" borderId="15" xfId="2" applyNumberFormat="1" applyFont="1" applyFill="1" applyBorder="1" applyAlignment="1" applyProtection="1"/>
    <xf numFmtId="0" fontId="30" fillId="0" borderId="11" xfId="0" applyFont="1" applyBorder="1" applyAlignment="1"/>
    <xf numFmtId="0" fontId="31" fillId="0" borderId="11" xfId="0" applyFont="1" applyBorder="1" applyAlignment="1">
      <alignment vertical="center"/>
    </xf>
    <xf numFmtId="44" fontId="14" fillId="0" borderId="13" xfId="1" applyNumberFormat="1" applyFont="1" applyFill="1" applyBorder="1" applyAlignment="1" applyProtection="1"/>
    <xf numFmtId="44" fontId="14" fillId="2" borderId="13" xfId="1" applyNumberFormat="1" applyFont="1" applyFill="1" applyBorder="1" applyAlignment="1" applyProtection="1">
      <alignment vertical="center"/>
      <protection locked="0"/>
    </xf>
    <xf numFmtId="0" fontId="6" fillId="4" borderId="17" xfId="0" applyFont="1" applyFill="1" applyBorder="1"/>
    <xf numFmtId="0" fontId="55" fillId="0" borderId="0" xfId="0" applyFont="1"/>
    <xf numFmtId="44" fontId="9" fillId="2" borderId="20" xfId="0" applyNumberFormat="1" applyFont="1" applyFill="1" applyBorder="1" applyProtection="1">
      <protection locked="0"/>
    </xf>
    <xf numFmtId="44" fontId="9" fillId="2" borderId="21" xfId="0" applyNumberFormat="1" applyFont="1" applyFill="1" applyBorder="1" applyProtection="1">
      <protection locked="0"/>
    </xf>
    <xf numFmtId="44" fontId="9" fillId="2" borderId="36" xfId="0" applyNumberFormat="1" applyFont="1" applyFill="1" applyBorder="1" applyProtection="1">
      <protection locked="0"/>
    </xf>
    <xf numFmtId="44" fontId="9" fillId="2" borderId="22" xfId="0" applyNumberFormat="1" applyFont="1" applyFill="1" applyBorder="1" applyProtection="1">
      <protection locked="0"/>
    </xf>
    <xf numFmtId="44" fontId="9" fillId="2" borderId="2" xfId="0" applyNumberFormat="1" applyFont="1" applyFill="1" applyBorder="1" applyProtection="1">
      <protection locked="0"/>
    </xf>
    <xf numFmtId="44" fontId="9" fillId="2" borderId="37" xfId="0" applyNumberFormat="1" applyFont="1" applyFill="1" applyBorder="1" applyProtection="1">
      <protection locked="0"/>
    </xf>
    <xf numFmtId="44" fontId="9" fillId="2" borderId="23" xfId="0" applyNumberFormat="1" applyFont="1" applyFill="1" applyBorder="1" applyProtection="1">
      <protection locked="0"/>
    </xf>
    <xf numFmtId="44" fontId="9" fillId="2" borderId="24" xfId="0" applyNumberFormat="1" applyFont="1" applyFill="1" applyBorder="1" applyProtection="1">
      <protection locked="0"/>
    </xf>
    <xf numFmtId="44" fontId="9" fillId="2" borderId="38" xfId="0" applyNumberFormat="1" applyFont="1" applyFill="1" applyBorder="1" applyProtection="1">
      <protection locked="0"/>
    </xf>
    <xf numFmtId="44" fontId="0" fillId="2" borderId="20" xfId="0" applyNumberFormat="1" applyFill="1" applyBorder="1" applyProtection="1">
      <protection locked="0"/>
    </xf>
    <xf numFmtId="44" fontId="0" fillId="2" borderId="21" xfId="0" applyNumberFormat="1" applyFill="1" applyBorder="1" applyProtection="1">
      <protection locked="0"/>
    </xf>
    <xf numFmtId="44" fontId="0" fillId="2" borderId="22" xfId="0" applyNumberFormat="1" applyFill="1" applyBorder="1" applyProtection="1">
      <protection locked="0"/>
    </xf>
    <xf numFmtId="44" fontId="0" fillId="2" borderId="2" xfId="0" applyNumberFormat="1" applyFill="1" applyBorder="1" applyProtection="1">
      <protection locked="0"/>
    </xf>
    <xf numFmtId="44" fontId="0" fillId="2" borderId="26" xfId="0" applyNumberFormat="1" applyFill="1" applyBorder="1" applyProtection="1">
      <protection locked="0"/>
    </xf>
    <xf numFmtId="44" fontId="0" fillId="2" borderId="3" xfId="0" applyNumberFormat="1" applyFill="1" applyBorder="1" applyProtection="1">
      <protection locked="0"/>
    </xf>
    <xf numFmtId="44" fontId="0" fillId="2" borderId="24" xfId="0" applyNumberFormat="1" applyFill="1" applyBorder="1" applyProtection="1">
      <protection locked="0"/>
    </xf>
    <xf numFmtId="44" fontId="0" fillId="2" borderId="23" xfId="0" applyNumberFormat="1" applyFill="1" applyBorder="1" applyProtection="1">
      <protection locked="0"/>
    </xf>
    <xf numFmtId="44" fontId="0" fillId="2" borderId="13" xfId="0" applyNumberFormat="1" applyFill="1" applyBorder="1" applyProtection="1">
      <protection locked="0"/>
    </xf>
    <xf numFmtId="44" fontId="23" fillId="2" borderId="30" xfId="0" applyNumberFormat="1" applyFont="1" applyFill="1" applyBorder="1" applyProtection="1">
      <protection locked="0"/>
    </xf>
    <xf numFmtId="44" fontId="23" fillId="2" borderId="29" xfId="0" applyNumberFormat="1" applyFont="1" applyFill="1" applyBorder="1" applyProtection="1">
      <protection locked="0"/>
    </xf>
    <xf numFmtId="44" fontId="23" fillId="2" borderId="31" xfId="0" applyNumberFormat="1" applyFont="1" applyFill="1" applyBorder="1" applyProtection="1">
      <protection locked="0"/>
    </xf>
    <xf numFmtId="44" fontId="23" fillId="2" borderId="30" xfId="0" applyNumberFormat="1" applyFont="1" applyFill="1" applyBorder="1" applyAlignment="1" applyProtection="1">
      <alignment vertical="center"/>
      <protection locked="0"/>
    </xf>
    <xf numFmtId="44" fontId="23" fillId="2" borderId="31" xfId="0" applyNumberFormat="1" applyFont="1" applyFill="1" applyBorder="1" applyAlignment="1" applyProtection="1">
      <alignment vertical="center"/>
      <protection locked="0"/>
    </xf>
    <xf numFmtId="44" fontId="23" fillId="2" borderId="32" xfId="0" applyNumberFormat="1" applyFont="1" applyFill="1" applyBorder="1" applyAlignment="1" applyProtection="1">
      <alignment vertical="center"/>
      <protection locked="0"/>
    </xf>
    <xf numFmtId="44" fontId="23" fillId="2" borderId="32" xfId="0" applyNumberFormat="1" applyFont="1" applyFill="1" applyBorder="1" applyProtection="1">
      <protection locked="0"/>
    </xf>
    <xf numFmtId="44" fontId="2" fillId="2" borderId="41" xfId="1" applyNumberFormat="1" applyFont="1" applyFill="1" applyBorder="1" applyAlignment="1" applyProtection="1">
      <alignment vertical="center"/>
      <protection locked="0"/>
    </xf>
    <xf numFmtId="44" fontId="2" fillId="2" borderId="0" xfId="1" applyNumberFormat="1" applyFont="1" applyFill="1" applyBorder="1" applyAlignment="1" applyProtection="1">
      <protection locked="0"/>
    </xf>
    <xf numFmtId="44" fontId="2" fillId="2" borderId="0" xfId="1" applyNumberFormat="1" applyFont="1" applyFill="1" applyBorder="1" applyAlignment="1" applyProtection="1">
      <alignment vertical="center"/>
      <protection locked="0"/>
    </xf>
    <xf numFmtId="44" fontId="2" fillId="2" borderId="19" xfId="1" applyNumberFormat="1" applyFont="1" applyFill="1" applyBorder="1" applyAlignment="1" applyProtection="1">
      <protection locked="0"/>
    </xf>
    <xf numFmtId="44" fontId="14" fillId="2" borderId="10" xfId="1" applyNumberFormat="1" applyFont="1" applyFill="1" applyBorder="1" applyAlignment="1" applyProtection="1">
      <protection locked="0"/>
    </xf>
    <xf numFmtId="44" fontId="2" fillId="2" borderId="41" xfId="1" applyNumberFormat="1" applyFont="1" applyFill="1" applyBorder="1" applyAlignment="1" applyProtection="1">
      <protection locked="0"/>
    </xf>
    <xf numFmtId="44" fontId="14" fillId="2" borderId="10" xfId="1" applyNumberFormat="1" applyFont="1" applyFill="1" applyBorder="1" applyAlignment="1" applyProtection="1">
      <alignment vertical="center"/>
      <protection locked="0"/>
    </xf>
    <xf numFmtId="44" fontId="6" fillId="2" borderId="14" xfId="1" applyNumberFormat="1" applyFont="1" applyFill="1" applyBorder="1" applyAlignment="1" applyProtection="1">
      <protection locked="0"/>
    </xf>
    <xf numFmtId="44" fontId="6" fillId="2" borderId="30" xfId="1" applyNumberFormat="1" applyFont="1" applyFill="1" applyBorder="1" applyAlignment="1" applyProtection="1">
      <protection locked="0"/>
    </xf>
    <xf numFmtId="44" fontId="6" fillId="2" borderId="30" xfId="1" applyNumberFormat="1" applyFont="1" applyFill="1" applyBorder="1" applyAlignment="1" applyProtection="1">
      <alignment horizontal="center"/>
      <protection locked="0"/>
    </xf>
    <xf numFmtId="44" fontId="6" fillId="2" borderId="15" xfId="1" applyNumberFormat="1" applyFont="1" applyFill="1" applyBorder="1" applyAlignment="1" applyProtection="1">
      <protection locked="0"/>
    </xf>
    <xf numFmtId="44" fontId="2" fillId="2" borderId="14" xfId="1" applyNumberFormat="1" applyFont="1" applyFill="1" applyBorder="1" applyAlignment="1" applyProtection="1">
      <protection locked="0"/>
    </xf>
    <xf numFmtId="44" fontId="2" fillId="2" borderId="30" xfId="1" applyNumberFormat="1" applyFont="1" applyFill="1" applyBorder="1" applyAlignment="1" applyProtection="1">
      <protection locked="0"/>
    </xf>
    <xf numFmtId="44" fontId="2" fillId="2" borderId="15" xfId="1" applyNumberFormat="1" applyFont="1" applyFill="1" applyBorder="1" applyAlignment="1" applyProtection="1">
      <protection locked="0"/>
    </xf>
    <xf numFmtId="44" fontId="14" fillId="2" borderId="13" xfId="1" applyNumberFormat="1" applyFont="1" applyFill="1" applyBorder="1" applyAlignment="1" applyProtection="1">
      <protection locked="0"/>
    </xf>
    <xf numFmtId="44" fontId="2" fillId="2" borderId="29" xfId="1" applyNumberFormat="1" applyFont="1" applyFill="1" applyBorder="1" applyAlignment="1" applyProtection="1">
      <protection locked="0"/>
    </xf>
    <xf numFmtId="44" fontId="2" fillId="2" borderId="15" xfId="1" applyNumberFormat="1" applyFont="1" applyFill="1" applyBorder="1" applyAlignment="1" applyProtection="1">
      <alignment vertical="center"/>
      <protection locked="0"/>
    </xf>
    <xf numFmtId="44" fontId="2" fillId="2" borderId="30" xfId="1" applyNumberFormat="1" applyFont="1" applyFill="1" applyBorder="1" applyAlignment="1" applyProtection="1">
      <alignment vertical="center"/>
      <protection locked="0"/>
    </xf>
    <xf numFmtId="0" fontId="9" fillId="0" borderId="0" xfId="0" applyFont="1"/>
    <xf numFmtId="0" fontId="56" fillId="0" borderId="0" xfId="0" applyFont="1"/>
    <xf numFmtId="0" fontId="0" fillId="0" borderId="2" xfId="0" applyBorder="1" applyAlignment="1">
      <alignment horizontal="center"/>
    </xf>
    <xf numFmtId="0" fontId="0" fillId="0" borderId="2" xfId="0" applyBorder="1" applyAlignment="1">
      <alignment vertical="center"/>
    </xf>
    <xf numFmtId="169" fontId="0" fillId="0" borderId="13" xfId="0" applyNumberFormat="1" applyBorder="1" applyAlignment="1">
      <alignment horizontal="center"/>
    </xf>
    <xf numFmtId="1" fontId="0" fillId="0" borderId="2" xfId="0" applyNumberFormat="1" applyBorder="1" applyAlignment="1">
      <alignment horizontal="center"/>
    </xf>
    <xf numFmtId="0" fontId="57" fillId="0" borderId="0" xfId="0" applyFont="1"/>
    <xf numFmtId="2" fontId="0" fillId="0" borderId="2" xfId="0" applyNumberFormat="1" applyBorder="1" applyAlignment="1">
      <alignment horizontal="center"/>
    </xf>
    <xf numFmtId="17" fontId="0" fillId="0" borderId="25" xfId="0" applyNumberFormat="1" applyBorder="1" applyAlignment="1">
      <alignment horizontal="center"/>
    </xf>
    <xf numFmtId="0" fontId="6" fillId="0" borderId="0" xfId="0" applyFont="1"/>
    <xf numFmtId="169" fontId="0" fillId="0" borderId="13" xfId="3" applyNumberFormat="1" applyFont="1" applyBorder="1" applyAlignment="1">
      <alignment horizontal="center"/>
    </xf>
    <xf numFmtId="2" fontId="0" fillId="0" borderId="13" xfId="0" applyNumberFormat="1" applyBorder="1" applyAlignment="1">
      <alignment horizontal="center"/>
    </xf>
    <xf numFmtId="0" fontId="3" fillId="0" borderId="0" xfId="0" applyFont="1"/>
    <xf numFmtId="1" fontId="0" fillId="0" borderId="13" xfId="0" applyNumberFormat="1" applyBorder="1" applyAlignment="1">
      <alignment horizontal="center"/>
    </xf>
    <xf numFmtId="0" fontId="0" fillId="2" borderId="2" xfId="0" applyFill="1" applyBorder="1" applyAlignment="1" applyProtection="1">
      <alignment horizontal="center"/>
      <protection locked="0"/>
    </xf>
    <xf numFmtId="44" fontId="0" fillId="0" borderId="0" xfId="0" applyNumberFormat="1"/>
    <xf numFmtId="17" fontId="56" fillId="0" borderId="0" xfId="0" applyNumberFormat="1" applyFont="1"/>
    <xf numFmtId="17" fontId="0" fillId="2" borderId="13" xfId="0" applyNumberFormat="1" applyFill="1" applyBorder="1" applyAlignment="1" applyProtection="1">
      <alignment horizontal="center"/>
      <protection locked="0"/>
    </xf>
    <xf numFmtId="169" fontId="23" fillId="2" borderId="13" xfId="0" applyNumberFormat="1" applyFont="1" applyFill="1" applyBorder="1" applyAlignment="1" applyProtection="1">
      <alignment horizontal="center"/>
      <protection locked="0"/>
    </xf>
    <xf numFmtId="0" fontId="0" fillId="2" borderId="13" xfId="0" applyFill="1" applyBorder="1" applyProtection="1">
      <protection locked="0"/>
    </xf>
    <xf numFmtId="0" fontId="54" fillId="0" borderId="0" xfId="0" applyFont="1"/>
    <xf numFmtId="0" fontId="0" fillId="2" borderId="13" xfId="0" applyFill="1" applyBorder="1" applyAlignment="1" applyProtection="1">
      <alignment horizontal="center"/>
      <protection locked="0"/>
    </xf>
    <xf numFmtId="0" fontId="0" fillId="0" borderId="0" xfId="0" applyAlignment="1">
      <alignment horizontal="center"/>
    </xf>
    <xf numFmtId="0" fontId="37" fillId="0" borderId="0" xfId="0" applyFont="1"/>
    <xf numFmtId="0" fontId="9" fillId="0" borderId="0" xfId="0" applyFont="1" applyAlignment="1">
      <alignment vertical="center"/>
    </xf>
    <xf numFmtId="165" fontId="3" fillId="0" borderId="0" xfId="0" applyNumberFormat="1" applyFont="1" applyAlignment="1">
      <alignment horizontal="left"/>
    </xf>
    <xf numFmtId="165" fontId="41" fillId="0" borderId="0" xfId="0" applyNumberFormat="1" applyFont="1"/>
    <xf numFmtId="44" fontId="42" fillId="4" borderId="13" xfId="0" applyNumberFormat="1" applyFont="1" applyFill="1" applyBorder="1" applyProtection="1"/>
    <xf numFmtId="44" fontId="39" fillId="4" borderId="13" xfId="0" applyNumberFormat="1" applyFont="1" applyFill="1" applyBorder="1" applyAlignment="1" applyProtection="1">
      <alignment vertical="center"/>
    </xf>
    <xf numFmtId="44" fontId="28" fillId="4" borderId="13" xfId="0" applyNumberFormat="1" applyFont="1" applyFill="1" applyBorder="1" applyAlignment="1" applyProtection="1">
      <alignment vertical="center"/>
    </xf>
    <xf numFmtId="44" fontId="42" fillId="0" borderId="13" xfId="0" applyNumberFormat="1" applyFont="1" applyBorder="1" applyAlignment="1" applyProtection="1">
      <alignment vertical="center"/>
    </xf>
    <xf numFmtId="44" fontId="28" fillId="0" borderId="13" xfId="0" applyNumberFormat="1" applyFont="1" applyBorder="1" applyProtection="1"/>
    <xf numFmtId="44" fontId="42" fillId="0" borderId="13" xfId="0" applyNumberFormat="1" applyFont="1" applyBorder="1" applyProtection="1"/>
    <xf numFmtId="44" fontId="39" fillId="0" borderId="13" xfId="0" applyNumberFormat="1" applyFont="1" applyBorder="1" applyProtection="1"/>
    <xf numFmtId="44" fontId="12" fillId="0" borderId="13" xfId="0" applyNumberFormat="1" applyFont="1" applyBorder="1" applyProtection="1"/>
    <xf numFmtId="2" fontId="0" fillId="0" borderId="11" xfId="0" applyNumberFormat="1" applyBorder="1" applyProtection="1"/>
    <xf numFmtId="44" fontId="29" fillId="0" borderId="10" xfId="1" applyNumberFormat="1" applyFont="1" applyBorder="1" applyAlignment="1" applyProtection="1"/>
    <xf numFmtId="44" fontId="29" fillId="0" borderId="13" xfId="1" applyNumberFormat="1" applyFont="1" applyBorder="1" applyAlignment="1" applyProtection="1">
      <alignment vertical="center"/>
    </xf>
    <xf numFmtId="44" fontId="14" fillId="0" borderId="13" xfId="1" applyNumberFormat="1" applyFont="1" applyFill="1" applyBorder="1" applyAlignment="1" applyProtection="1">
      <alignment vertical="center"/>
    </xf>
    <xf numFmtId="44" fontId="29" fillId="0" borderId="8" xfId="1" applyNumberFormat="1" applyFont="1" applyBorder="1" applyAlignment="1" applyProtection="1"/>
    <xf numFmtId="44" fontId="29" fillId="0" borderId="13" xfId="1" applyNumberFormat="1" applyFont="1" applyBorder="1" applyAlignment="1" applyProtection="1"/>
    <xf numFmtId="166" fontId="24" fillId="0" borderId="13" xfId="0" applyNumberFormat="1" applyFont="1" applyBorder="1" applyAlignment="1" applyProtection="1">
      <alignment vertical="center"/>
    </xf>
    <xf numFmtId="166" fontId="9" fillId="4" borderId="14" xfId="2" applyNumberFormat="1" applyFont="1" applyFill="1" applyBorder="1" applyAlignment="1" applyProtection="1">
      <alignment vertical="center"/>
    </xf>
    <xf numFmtId="166" fontId="29" fillId="3" borderId="13" xfId="0" applyNumberFormat="1" applyFont="1" applyFill="1" applyBorder="1" applyAlignment="1" applyProtection="1">
      <alignment vertical="center"/>
    </xf>
    <xf numFmtId="166" fontId="6" fillId="3" borderId="14" xfId="0" applyNumberFormat="1" applyFont="1" applyFill="1" applyBorder="1" applyAlignment="1" applyProtection="1"/>
    <xf numFmtId="166" fontId="6" fillId="3" borderId="30" xfId="0" applyNumberFormat="1" applyFont="1" applyFill="1" applyBorder="1" applyAlignment="1" applyProtection="1"/>
    <xf numFmtId="166" fontId="6" fillId="3" borderId="30" xfId="0" applyNumberFormat="1" applyFont="1" applyFill="1" applyBorder="1" applyAlignment="1" applyProtection="1">
      <alignment horizontal="center"/>
    </xf>
    <xf numFmtId="166" fontId="6" fillId="3" borderId="15" xfId="0" applyNumberFormat="1" applyFont="1" applyFill="1" applyBorder="1" applyAlignment="1" applyProtection="1"/>
    <xf numFmtId="10" fontId="9" fillId="4" borderId="14" xfId="2" applyNumberFormat="1" applyFont="1" applyFill="1" applyBorder="1" applyAlignment="1" applyProtection="1"/>
    <xf numFmtId="10" fontId="9" fillId="4" borderId="30" xfId="2" applyNumberFormat="1" applyFont="1" applyFill="1" applyBorder="1" applyAlignment="1" applyProtection="1"/>
    <xf numFmtId="10" fontId="9" fillId="4" borderId="15" xfId="2" applyNumberFormat="1" applyFont="1" applyFill="1" applyBorder="1" applyAlignment="1" applyProtection="1"/>
    <xf numFmtId="166" fontId="16" fillId="0" borderId="0" xfId="0" applyNumberFormat="1" applyFont="1" applyBorder="1" applyProtection="1"/>
    <xf numFmtId="165" fontId="18" fillId="6" borderId="0" xfId="0" applyNumberFormat="1" applyFont="1" applyFill="1" applyBorder="1" applyAlignment="1" applyProtection="1">
      <alignment horizontal="center"/>
    </xf>
    <xf numFmtId="10" fontId="42" fillId="4" borderId="13" xfId="2" applyNumberFormat="1" applyFont="1" applyFill="1" applyBorder="1" applyProtection="1"/>
    <xf numFmtId="10" fontId="39" fillId="4" borderId="13" xfId="2" applyNumberFormat="1" applyFont="1" applyFill="1" applyBorder="1" applyAlignment="1" applyProtection="1">
      <alignment vertical="center"/>
    </xf>
    <xf numFmtId="10" fontId="23" fillId="4" borderId="30" xfId="2" applyNumberFormat="1" applyFont="1" applyFill="1" applyBorder="1" applyProtection="1"/>
    <xf numFmtId="10" fontId="23" fillId="4" borderId="29" xfId="2" applyNumberFormat="1" applyFont="1" applyFill="1" applyBorder="1" applyProtection="1"/>
    <xf numFmtId="10" fontId="23" fillId="4" borderId="31" xfId="2" applyNumberFormat="1" applyFont="1" applyFill="1" applyBorder="1" applyProtection="1"/>
    <xf numFmtId="10" fontId="23" fillId="4" borderId="30" xfId="2" applyNumberFormat="1" applyFont="1" applyFill="1" applyBorder="1" applyAlignment="1" applyProtection="1">
      <alignment vertical="center"/>
    </xf>
    <xf numFmtId="10" fontId="28" fillId="4" borderId="13" xfId="2" applyNumberFormat="1" applyFont="1" applyFill="1" applyBorder="1" applyAlignment="1" applyProtection="1">
      <alignment vertical="center"/>
    </xf>
    <xf numFmtId="10" fontId="23" fillId="4" borderId="31" xfId="2" applyNumberFormat="1" applyFont="1" applyFill="1" applyBorder="1" applyAlignment="1" applyProtection="1">
      <alignment vertical="center"/>
    </xf>
    <xf numFmtId="10" fontId="23" fillId="4" borderId="32" xfId="2" applyNumberFormat="1" applyFont="1" applyFill="1" applyBorder="1" applyAlignment="1" applyProtection="1">
      <alignment vertical="center"/>
    </xf>
    <xf numFmtId="10" fontId="23" fillId="4" borderId="32" xfId="2" applyNumberFormat="1" applyFont="1" applyFill="1" applyBorder="1" applyProtection="1"/>
    <xf numFmtId="10" fontId="42" fillId="0" borderId="13" xfId="2" applyNumberFormat="1" applyFont="1" applyBorder="1" applyAlignment="1" applyProtection="1">
      <alignment vertical="center"/>
    </xf>
    <xf numFmtId="10" fontId="28" fillId="0" borderId="13" xfId="2" applyNumberFormat="1" applyFont="1" applyBorder="1" applyProtection="1"/>
    <xf numFmtId="10" fontId="23" fillId="0" borderId="30" xfId="2" applyNumberFormat="1" applyFont="1" applyBorder="1" applyProtection="1"/>
    <xf numFmtId="10" fontId="42" fillId="0" borderId="13" xfId="2" applyNumberFormat="1" applyFont="1" applyBorder="1" applyProtection="1"/>
    <xf numFmtId="10" fontId="23" fillId="0" borderId="31" xfId="2" applyNumberFormat="1" applyFont="1" applyBorder="1" applyAlignment="1" applyProtection="1">
      <alignment vertical="center"/>
    </xf>
    <xf numFmtId="10" fontId="23" fillId="0" borderId="29" xfId="2" applyNumberFormat="1" applyFont="1" applyBorder="1" applyProtection="1"/>
    <xf numFmtId="10" fontId="39" fillId="0" borderId="13" xfId="2" applyNumberFormat="1" applyFont="1" applyBorder="1" applyProtection="1"/>
    <xf numFmtId="10" fontId="23" fillId="0" borderId="30" xfId="2" applyNumberFormat="1" applyFont="1" applyBorder="1" applyAlignment="1" applyProtection="1">
      <alignment vertical="center"/>
    </xf>
    <xf numFmtId="0" fontId="0" fillId="2" borderId="2" xfId="0" applyFill="1" applyBorder="1" applyAlignment="1">
      <alignment horizontal="center"/>
    </xf>
    <xf numFmtId="0" fontId="59" fillId="0" borderId="0" xfId="0" applyFont="1"/>
    <xf numFmtId="0" fontId="54" fillId="0" borderId="46" xfId="0" applyFont="1" applyBorder="1" applyAlignment="1">
      <alignment horizontal="center"/>
    </xf>
    <xf numFmtId="0" fontId="0" fillId="0" borderId="46" xfId="0" applyBorder="1" applyAlignment="1">
      <alignment horizontal="center"/>
    </xf>
    <xf numFmtId="0" fontId="54" fillId="0" borderId="0" xfId="0" applyFont="1" applyAlignment="1">
      <alignment horizontal="center"/>
    </xf>
    <xf numFmtId="4" fontId="0" fillId="0" borderId="0" xfId="0" applyNumberFormat="1"/>
    <xf numFmtId="0" fontId="60" fillId="0" borderId="0" xfId="0" applyFont="1" applyAlignment="1">
      <alignment wrapText="1"/>
    </xf>
    <xf numFmtId="44" fontId="0" fillId="5" borderId="16" xfId="0" applyNumberFormat="1" applyFill="1" applyBorder="1" applyAlignment="1" applyProtection="1">
      <alignment horizontal="center"/>
    </xf>
    <xf numFmtId="44" fontId="0" fillId="5" borderId="18" xfId="0" applyNumberFormat="1" applyFill="1" applyBorder="1" applyAlignment="1" applyProtection="1">
      <alignment horizontal="center"/>
    </xf>
    <xf numFmtId="44" fontId="0" fillId="5" borderId="14" xfId="0" applyNumberFormat="1" applyFill="1" applyBorder="1" applyAlignment="1" applyProtection="1">
      <alignment horizontal="center"/>
    </xf>
    <xf numFmtId="44" fontId="0" fillId="5" borderId="15" xfId="0" applyNumberFormat="1" applyFill="1" applyBorder="1" applyAlignment="1" applyProtection="1">
      <alignment horizontal="center"/>
    </xf>
    <xf numFmtId="0" fontId="0" fillId="0" borderId="15" xfId="0" applyBorder="1" applyProtection="1"/>
    <xf numFmtId="0" fontId="0" fillId="0" borderId="30" xfId="0" applyBorder="1" applyAlignment="1">
      <alignment horizontal="left" vertical="top" wrapText="1"/>
    </xf>
    <xf numFmtId="0" fontId="0" fillId="0" borderId="31" xfId="0" applyBorder="1" applyAlignment="1">
      <alignment horizontal="left" vertical="top" wrapText="1"/>
    </xf>
    <xf numFmtId="165" fontId="17" fillId="6" borderId="0" xfId="0" applyNumberFormat="1" applyFont="1" applyFill="1" applyAlignment="1">
      <alignment horizontal="center"/>
    </xf>
  </cellXfs>
  <cellStyles count="4">
    <cellStyle name="Millares" xfId="1" builtinId="3"/>
    <cellStyle name="Millares 2" xfId="3"/>
    <cellStyle name="Normal" xfId="0" builtinId="0"/>
    <cellStyle name="Porcentaje" xfId="2" builtinId="5"/>
  </cellStyles>
  <dxfs count="19">
    <dxf>
      <font>
        <color rgb="FF9C0006"/>
      </font>
      <fill>
        <patternFill>
          <bgColor rgb="FFFFC7CE"/>
        </patternFill>
      </fill>
    </dxf>
    <dxf>
      <fill>
        <patternFill>
          <bgColor rgb="FFFFC000"/>
        </patternFill>
      </fill>
    </dxf>
    <dxf>
      <font>
        <color rgb="FF006100"/>
      </font>
      <fill>
        <patternFill>
          <bgColor rgb="FFC6EFCE"/>
        </patternFill>
      </fill>
    </dxf>
    <dxf>
      <fill>
        <patternFill>
          <bgColor rgb="FF92D050"/>
        </patternFill>
      </fill>
    </dxf>
    <dxf>
      <fill>
        <patternFill>
          <bgColor rgb="FF92D050"/>
        </patternFill>
      </fill>
    </dxf>
    <dxf>
      <font>
        <condense val="0"/>
        <extend val="0"/>
        <color rgb="FF9C0006"/>
      </font>
      <fill>
        <patternFill>
          <bgColor rgb="FFFFC7CE"/>
        </patternFill>
      </fill>
    </dxf>
    <dxf>
      <fill>
        <patternFill>
          <bgColor rgb="FF92D050"/>
        </patternFill>
      </fill>
    </dxf>
    <dxf>
      <fill>
        <patternFill>
          <bgColor rgb="FF92D050"/>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9AB1"/>
      <color rgb="FF00B1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BALANCE SITUACION '!A1"/><Relationship Id="rId2" Type="http://schemas.openxmlformats.org/officeDocument/2006/relationships/hyperlink" Target="#'CUENTA PERDIDAS Y GANANCIAS'!A1"/><Relationship Id="rId1" Type="http://schemas.openxmlformats.org/officeDocument/2006/relationships/hyperlink" Target="#'PRESPUESTO TESORERIA'!A1"/><Relationship Id="rId6" Type="http://schemas.openxmlformats.org/officeDocument/2006/relationships/hyperlink" Target="#'C&#193;LCULO AMORTIZACI&#211;N'!A1"/><Relationship Id="rId5" Type="http://schemas.openxmlformats.org/officeDocument/2006/relationships/hyperlink" Target="#'BALANCE comparativa'!A1"/><Relationship Id="rId4" Type="http://schemas.openxmlformats.org/officeDocument/2006/relationships/hyperlink" Target="#'PYG comparativa'!A1"/></Relationships>
</file>

<file path=xl/drawings/_rels/drawing2.xml.rels><?xml version="1.0" encoding="UTF-8" standalone="yes"?>
<Relationships xmlns="http://schemas.openxmlformats.org/package/2006/relationships"><Relationship Id="rId1" Type="http://schemas.openxmlformats.org/officeDocument/2006/relationships/hyperlink" Target="#PRESENTACION!A1"/></Relationships>
</file>

<file path=xl/drawings/_rels/drawing3.xml.rels><?xml version="1.0" encoding="UTF-8" standalone="yes"?>
<Relationships xmlns="http://schemas.openxmlformats.org/package/2006/relationships"><Relationship Id="rId1" Type="http://schemas.openxmlformats.org/officeDocument/2006/relationships/hyperlink" Target="#PRESENTACION!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ESENTACION!A1"/></Relationships>
</file>

<file path=xl/drawings/_rels/drawing5.xml.rels><?xml version="1.0" encoding="UTF-8" standalone="yes"?>
<Relationships xmlns="http://schemas.openxmlformats.org/package/2006/relationships"><Relationship Id="rId1" Type="http://schemas.openxmlformats.org/officeDocument/2006/relationships/hyperlink" Target="#PRESENTACION!A1"/></Relationships>
</file>

<file path=xl/drawings/_rels/drawing6.xml.rels><?xml version="1.0" encoding="UTF-8" standalone="yes"?>
<Relationships xmlns="http://schemas.openxmlformats.org/package/2006/relationships"><Relationship Id="rId1" Type="http://schemas.openxmlformats.org/officeDocument/2006/relationships/hyperlink" Target="#PRESENTACION!A1"/></Relationships>
</file>

<file path=xl/drawings/_rels/drawing7.xml.rels><?xml version="1.0" encoding="UTF-8" standalone="yes"?>
<Relationships xmlns="http://schemas.openxmlformats.org/package/2006/relationships"><Relationship Id="rId1" Type="http://schemas.openxmlformats.org/officeDocument/2006/relationships/hyperlink" Target="#'TOTAL CALCULOS AMORTIZACION'!A1"/></Relationships>
</file>

<file path=xl/drawings/drawing1.xml><?xml version="1.0" encoding="utf-8"?>
<xdr:wsDr xmlns:xdr="http://schemas.openxmlformats.org/drawingml/2006/spreadsheetDrawing" xmlns:a="http://schemas.openxmlformats.org/drawingml/2006/main">
  <xdr:twoCellAnchor>
    <xdr:from>
      <xdr:col>4</xdr:col>
      <xdr:colOff>200025</xdr:colOff>
      <xdr:row>0</xdr:row>
      <xdr:rowOff>95250</xdr:rowOff>
    </xdr:from>
    <xdr:to>
      <xdr:col>14</xdr:col>
      <xdr:colOff>123825</xdr:colOff>
      <xdr:row>5</xdr:row>
      <xdr:rowOff>142875</xdr:rowOff>
    </xdr:to>
    <xdr:sp macro="" textlink="">
      <xdr:nvSpPr>
        <xdr:cNvPr id="2" name="1 Rectángulo redondeado">
          <a:extLst>
            <a:ext uri="{FF2B5EF4-FFF2-40B4-BE49-F238E27FC236}">
              <a16:creationId xmlns:a16="http://schemas.microsoft.com/office/drawing/2014/main" xmlns="" id="{00000000-0008-0000-0000-000002000000}"/>
            </a:ext>
          </a:extLst>
        </xdr:cNvPr>
        <xdr:cNvSpPr/>
      </xdr:nvSpPr>
      <xdr:spPr>
        <a:xfrm>
          <a:off x="3248025" y="95250"/>
          <a:ext cx="7543800" cy="1000125"/>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4800">
              <a:solidFill>
                <a:schemeClr val="bg1"/>
              </a:solidFill>
            </a:rPr>
            <a:t>PLAN FINANCIERO PYMES</a:t>
          </a:r>
        </a:p>
      </xdr:txBody>
    </xdr:sp>
    <xdr:clientData/>
  </xdr:twoCellAnchor>
  <xdr:twoCellAnchor>
    <xdr:from>
      <xdr:col>1</xdr:col>
      <xdr:colOff>342900</xdr:colOff>
      <xdr:row>7</xdr:row>
      <xdr:rowOff>28575</xdr:rowOff>
    </xdr:from>
    <xdr:to>
      <xdr:col>5</xdr:col>
      <xdr:colOff>535260</xdr:colOff>
      <xdr:row>11</xdr:row>
      <xdr:rowOff>180975</xdr:rowOff>
    </xdr:to>
    <xdr:sp macro="" textlink="">
      <xdr:nvSpPr>
        <xdr:cNvPr id="6" name="2 Rectángulo redondeado">
          <a:hlinkClick xmlns:r="http://schemas.openxmlformats.org/officeDocument/2006/relationships" r:id="rId1"/>
          <a:extLst>
            <a:ext uri="{FF2B5EF4-FFF2-40B4-BE49-F238E27FC236}">
              <a16:creationId xmlns:a16="http://schemas.microsoft.com/office/drawing/2014/main" xmlns="" id="{00000000-0008-0000-0000-000006000000}"/>
            </a:ext>
          </a:extLst>
        </xdr:cNvPr>
        <xdr:cNvSpPr/>
      </xdr:nvSpPr>
      <xdr:spPr>
        <a:xfrm>
          <a:off x="1104900" y="1362075"/>
          <a:ext cx="3240360" cy="914400"/>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800">
              <a:solidFill>
                <a:schemeClr val="bg1"/>
              </a:solidFill>
            </a:rPr>
            <a:t>PRESUPUESTO DE TESORERÍA</a:t>
          </a:r>
        </a:p>
      </xdr:txBody>
    </xdr:sp>
    <xdr:clientData/>
  </xdr:twoCellAnchor>
  <xdr:twoCellAnchor>
    <xdr:from>
      <xdr:col>7</xdr:col>
      <xdr:colOff>723900</xdr:colOff>
      <xdr:row>7</xdr:row>
      <xdr:rowOff>19050</xdr:rowOff>
    </xdr:from>
    <xdr:to>
      <xdr:col>12</xdr:col>
      <xdr:colOff>154260</xdr:colOff>
      <xdr:row>11</xdr:row>
      <xdr:rowOff>171450</xdr:rowOff>
    </xdr:to>
    <xdr:sp macro="" textlink="">
      <xdr:nvSpPr>
        <xdr:cNvPr id="7" name="3 Rectángulo redondeado">
          <a:hlinkClick xmlns:r="http://schemas.openxmlformats.org/officeDocument/2006/relationships" r:id="rId2"/>
          <a:extLst>
            <a:ext uri="{FF2B5EF4-FFF2-40B4-BE49-F238E27FC236}">
              <a16:creationId xmlns:a16="http://schemas.microsoft.com/office/drawing/2014/main" xmlns="" id="{00000000-0008-0000-0000-000007000000}"/>
            </a:ext>
          </a:extLst>
        </xdr:cNvPr>
        <xdr:cNvSpPr/>
      </xdr:nvSpPr>
      <xdr:spPr>
        <a:xfrm>
          <a:off x="6057900" y="1352550"/>
          <a:ext cx="3240360" cy="914400"/>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800">
              <a:solidFill>
                <a:schemeClr val="bg1"/>
              </a:solidFill>
            </a:rPr>
            <a:t>CUENTA PÉRDIDAS Y GANANCIAS</a:t>
          </a:r>
        </a:p>
      </xdr:txBody>
    </xdr:sp>
    <xdr:clientData/>
  </xdr:twoCellAnchor>
  <xdr:twoCellAnchor>
    <xdr:from>
      <xdr:col>14</xdr:col>
      <xdr:colOff>206027</xdr:colOff>
      <xdr:row>7</xdr:row>
      <xdr:rowOff>9525</xdr:rowOff>
    </xdr:from>
    <xdr:to>
      <xdr:col>18</xdr:col>
      <xdr:colOff>398387</xdr:colOff>
      <xdr:row>11</xdr:row>
      <xdr:rowOff>161925</xdr:rowOff>
    </xdr:to>
    <xdr:sp macro="" textlink="">
      <xdr:nvSpPr>
        <xdr:cNvPr id="8" name="4 Rectángulo redondeado">
          <a:hlinkClick xmlns:r="http://schemas.openxmlformats.org/officeDocument/2006/relationships" r:id="rId3"/>
          <a:extLst>
            <a:ext uri="{FF2B5EF4-FFF2-40B4-BE49-F238E27FC236}">
              <a16:creationId xmlns:a16="http://schemas.microsoft.com/office/drawing/2014/main" xmlns="" id="{00000000-0008-0000-0000-000008000000}"/>
            </a:ext>
          </a:extLst>
        </xdr:cNvPr>
        <xdr:cNvSpPr/>
      </xdr:nvSpPr>
      <xdr:spPr>
        <a:xfrm>
          <a:off x="10874027" y="1343025"/>
          <a:ext cx="3240360" cy="914400"/>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2800">
              <a:solidFill>
                <a:schemeClr val="bg1"/>
              </a:solidFill>
            </a:rPr>
            <a:t>BALANCE DE SITUACIÓN </a:t>
          </a:r>
        </a:p>
      </xdr:txBody>
    </xdr:sp>
    <xdr:clientData/>
  </xdr:twoCellAnchor>
  <xdr:twoCellAnchor>
    <xdr:from>
      <xdr:col>0</xdr:col>
      <xdr:colOff>409574</xdr:colOff>
      <xdr:row>12</xdr:row>
      <xdr:rowOff>180974</xdr:rowOff>
    </xdr:from>
    <xdr:to>
      <xdr:col>6</xdr:col>
      <xdr:colOff>573090</xdr:colOff>
      <xdr:row>29</xdr:row>
      <xdr:rowOff>83038</xdr:rowOff>
    </xdr:to>
    <xdr:sp macro="" textlink="">
      <xdr:nvSpPr>
        <xdr:cNvPr id="9" name="1 Rectángulo redondeado">
          <a:extLst>
            <a:ext uri="{FF2B5EF4-FFF2-40B4-BE49-F238E27FC236}">
              <a16:creationId xmlns:a16="http://schemas.microsoft.com/office/drawing/2014/main" xmlns="" id="{00000000-0008-0000-0000-000009000000}"/>
            </a:ext>
          </a:extLst>
        </xdr:cNvPr>
        <xdr:cNvSpPr/>
      </xdr:nvSpPr>
      <xdr:spPr>
        <a:xfrm>
          <a:off x="409574" y="2847974"/>
          <a:ext cx="4735516" cy="3140564"/>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indent="0" algn="l" defTabSz="914400" rtl="0" eaLnBrk="1" fontAlgn="auto" latinLnBrk="0" hangingPunct="1">
            <a:lnSpc>
              <a:spcPct val="100000"/>
            </a:lnSpc>
            <a:spcBef>
              <a:spcPts val="0"/>
            </a:spcBef>
            <a:spcAft>
              <a:spcPts val="0"/>
            </a:spcAft>
            <a:buClrTx/>
            <a:buSzTx/>
            <a:buFontTx/>
            <a:buNone/>
            <a:tabLst/>
            <a:defRPr/>
          </a:pPr>
          <a:r>
            <a:rPr lang="es-ES" sz="1200"/>
            <a:t>El presupuesto se calcula a partir de las estimaciones de: cuándo se van a cobrar los ingresos y cuándo se van a pagar los gastos. </a:t>
          </a:r>
        </a:p>
        <a:p>
          <a:pPr marL="0" marR="0" indent="0" algn="l" defTabSz="914400" rtl="0" eaLnBrk="1" fontAlgn="auto" latinLnBrk="0" hangingPunct="1">
            <a:lnSpc>
              <a:spcPct val="100000"/>
            </a:lnSpc>
            <a:spcBef>
              <a:spcPts val="0"/>
            </a:spcBef>
            <a:spcAft>
              <a:spcPts val="0"/>
            </a:spcAft>
            <a:buClrTx/>
            <a:buSzTx/>
            <a:buFontTx/>
            <a:buNone/>
            <a:tabLst/>
            <a:defRPr/>
          </a:pPr>
          <a:r>
            <a:rPr lang="es-ES" sz="1200"/>
            <a:t>El cálculo se hace mes a mes, se obtienen las diferencias entre el total de cobros y el total de pagos previstos. La diferencia puede ser positiva, esto es, se recibirán más cobros que pagos a realizar, y en consecuencia la empresa tendrá una tesorería suficiente = saldos en sus cuentas bancarias para hacer frente a sus obligaciones de pago del periodo. </a:t>
          </a:r>
        </a:p>
        <a:p>
          <a:pPr marL="0" marR="0" indent="0" algn="l" defTabSz="914400" rtl="0" eaLnBrk="1" fontAlgn="auto" latinLnBrk="0" hangingPunct="1">
            <a:lnSpc>
              <a:spcPct val="100000"/>
            </a:lnSpc>
            <a:spcBef>
              <a:spcPts val="0"/>
            </a:spcBef>
            <a:spcAft>
              <a:spcPts val="0"/>
            </a:spcAft>
            <a:buClrTx/>
            <a:buSzTx/>
            <a:buFontTx/>
            <a:buNone/>
            <a:tabLst/>
            <a:defRPr/>
          </a:pPr>
          <a:r>
            <a:rPr lang="es-ES" sz="1200"/>
            <a:t>Si la diferencia es negativa, hay más pagos que cobros en el período, la empresa tendrá un déficit de tesorería, no tendrá saldo suficiente para atender sus obligaciones de pago y le hará falta financiación, que tendrá que gestionar con sus entidades financieras.</a:t>
          </a:r>
          <a:endParaRPr lang="es-ES" sz="1200">
            <a:solidFill>
              <a:schemeClr val="bg1"/>
            </a:solidFill>
          </a:endParaRPr>
        </a:p>
      </xdr:txBody>
    </xdr:sp>
    <xdr:clientData/>
  </xdr:twoCellAnchor>
  <xdr:twoCellAnchor>
    <xdr:from>
      <xdr:col>7</xdr:col>
      <xdr:colOff>28574</xdr:colOff>
      <xdr:row>12</xdr:row>
      <xdr:rowOff>161924</xdr:rowOff>
    </xdr:from>
    <xdr:to>
      <xdr:col>13</xdr:col>
      <xdr:colOff>192090</xdr:colOff>
      <xdr:row>29</xdr:row>
      <xdr:rowOff>104775</xdr:rowOff>
    </xdr:to>
    <xdr:sp macro="" textlink="">
      <xdr:nvSpPr>
        <xdr:cNvPr id="11" name="2 Rectángulo redondeado">
          <a:extLst>
            <a:ext uri="{FF2B5EF4-FFF2-40B4-BE49-F238E27FC236}">
              <a16:creationId xmlns:a16="http://schemas.microsoft.com/office/drawing/2014/main" xmlns="" id="{00000000-0008-0000-0000-00000B000000}"/>
            </a:ext>
          </a:extLst>
        </xdr:cNvPr>
        <xdr:cNvSpPr/>
      </xdr:nvSpPr>
      <xdr:spPr>
        <a:xfrm>
          <a:off x="5362574" y="2638424"/>
          <a:ext cx="4735516" cy="3181351"/>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indent="0" algn="l" defTabSz="914400" rtl="0" eaLnBrk="1" fontAlgn="auto" latinLnBrk="0" hangingPunct="1">
            <a:lnSpc>
              <a:spcPct val="100000"/>
            </a:lnSpc>
            <a:spcBef>
              <a:spcPts val="0"/>
            </a:spcBef>
            <a:spcAft>
              <a:spcPts val="0"/>
            </a:spcAft>
            <a:buClrTx/>
            <a:buSzTx/>
            <a:buFontTx/>
            <a:buNone/>
            <a:tabLst/>
            <a:defRPr/>
          </a:pPr>
          <a:r>
            <a:rPr lang="es-ES" sz="1200"/>
            <a:t>La estructura de Cuenta de Pérdidas y Ganancias, o Cuenta de Resultados, que se presenta no corresponde al esquema habitual que se aparece  en el Impuesto de Sociedades o  en las cuentas aportadas por la asesoría.</a:t>
          </a:r>
        </a:p>
        <a:p>
          <a:pPr marL="0" marR="0" indent="0" algn="l" defTabSz="914400" rtl="0" eaLnBrk="1" fontAlgn="auto" latinLnBrk="0" hangingPunct="1">
            <a:lnSpc>
              <a:spcPct val="100000"/>
            </a:lnSpc>
            <a:spcBef>
              <a:spcPts val="0"/>
            </a:spcBef>
            <a:spcAft>
              <a:spcPts val="0"/>
            </a:spcAft>
            <a:buClrTx/>
            <a:buSzTx/>
            <a:buFontTx/>
            <a:buNone/>
            <a:tabLst/>
            <a:defRPr/>
          </a:pPr>
          <a:r>
            <a:rPr lang="es-ES" sz="1200"/>
            <a:t>Está </a:t>
          </a:r>
          <a:r>
            <a:rPr lang="es-ES" sz="1200" baseline="0"/>
            <a:t>estructurada</a:t>
          </a:r>
          <a:r>
            <a:rPr lang="es-ES" sz="1200"/>
            <a:t> pensando en la gestión de la empresa,</a:t>
          </a:r>
          <a:r>
            <a:rPr lang="es-ES" sz="1200" baseline="0"/>
            <a:t> d</a:t>
          </a:r>
          <a:r>
            <a:rPr lang="es-ES" sz="1200"/>
            <a:t>e tal manera que permita analizar la  evolución de los diferentes márgenes.</a:t>
          </a:r>
        </a:p>
        <a:p>
          <a:r>
            <a:rPr lang="es-ES" sz="1200" kern="1200">
              <a:solidFill>
                <a:schemeClr val="lt1"/>
              </a:solidFill>
              <a:effectLst/>
              <a:latin typeface="+mn-lt"/>
              <a:ea typeface="+mn-ea"/>
              <a:cs typeface="+mn-cs"/>
            </a:rPr>
            <a:t>Es importante para la buena gestión de la empresa analizar la evolución de los márgenes.</a:t>
          </a:r>
          <a:r>
            <a:rPr lang="es-ES" sz="1200" kern="1200" baseline="0">
              <a:solidFill>
                <a:schemeClr val="lt1"/>
              </a:solidFill>
              <a:effectLst/>
              <a:latin typeface="+mn-lt"/>
              <a:ea typeface="+mn-ea"/>
              <a:cs typeface="+mn-cs"/>
            </a:rPr>
            <a:t> E</a:t>
          </a:r>
          <a:r>
            <a:rPr lang="es-ES" sz="1200" kern="1200">
              <a:solidFill>
                <a:schemeClr val="lt1"/>
              </a:solidFill>
              <a:effectLst/>
              <a:latin typeface="+mn-lt"/>
              <a:ea typeface="+mn-ea"/>
              <a:cs typeface="+mn-cs"/>
            </a:rPr>
            <a:t>specialmente el margen obtenido cuando a las ventas le restamos los costes proporcionales de</a:t>
          </a:r>
          <a:r>
            <a:rPr lang="es-ES" sz="1200" kern="1200" baseline="0">
              <a:solidFill>
                <a:schemeClr val="lt1"/>
              </a:solidFill>
              <a:effectLst/>
              <a:latin typeface="+mn-lt"/>
              <a:ea typeface="+mn-ea"/>
              <a:cs typeface="+mn-cs"/>
            </a:rPr>
            <a:t> esas ventas</a:t>
          </a:r>
          <a:r>
            <a:rPr lang="es-ES" sz="1200" kern="1200">
              <a:solidFill>
                <a:schemeClr val="lt1"/>
              </a:solidFill>
              <a:effectLst/>
              <a:latin typeface="+mn-lt"/>
              <a:ea typeface="+mn-ea"/>
              <a:cs typeface="+mn-cs"/>
            </a:rPr>
            <a:t>,</a:t>
          </a:r>
          <a:r>
            <a:rPr lang="es-ES" sz="1200" kern="1200" baseline="0">
              <a:solidFill>
                <a:schemeClr val="lt1"/>
              </a:solidFill>
              <a:effectLst/>
              <a:latin typeface="+mn-lt"/>
              <a:ea typeface="+mn-ea"/>
              <a:cs typeface="+mn-cs"/>
            </a:rPr>
            <a:t> </a:t>
          </a:r>
          <a:r>
            <a:rPr lang="es-ES" sz="1200" kern="1200">
              <a:solidFill>
                <a:schemeClr val="lt1"/>
              </a:solidFill>
              <a:effectLst/>
              <a:latin typeface="+mn-lt"/>
              <a:ea typeface="+mn-ea"/>
              <a:cs typeface="+mn-cs"/>
            </a:rPr>
            <a:t>denominado</a:t>
          </a:r>
          <a:r>
            <a:rPr lang="es-ES" sz="1200" kern="1200" baseline="0">
              <a:solidFill>
                <a:schemeClr val="lt1"/>
              </a:solidFill>
              <a:effectLst/>
              <a:latin typeface="+mn-lt"/>
              <a:ea typeface="+mn-ea"/>
              <a:cs typeface="+mn-cs"/>
            </a:rPr>
            <a:t> margen </a:t>
          </a:r>
          <a:r>
            <a:rPr lang="es-ES" sz="1200" kern="1200">
              <a:solidFill>
                <a:schemeClr val="lt1"/>
              </a:solidFill>
              <a:effectLst/>
              <a:latin typeface="+mn-lt"/>
              <a:ea typeface="+mn-ea"/>
              <a:cs typeface="+mn-cs"/>
            </a:rPr>
            <a:t>de contribución o valor añadido.</a:t>
          </a:r>
          <a:r>
            <a:rPr lang="es-ES" sz="1200" kern="1200" baseline="0">
              <a:solidFill>
                <a:schemeClr val="lt1"/>
              </a:solidFill>
              <a:effectLst/>
              <a:latin typeface="+mn-lt"/>
              <a:ea typeface="+mn-ea"/>
              <a:cs typeface="+mn-cs"/>
            </a:rPr>
            <a:t> </a:t>
          </a:r>
          <a:endParaRPr lang="es-ES_tradnl" sz="1200">
            <a:effectLst/>
          </a:endParaRPr>
        </a:p>
        <a:p>
          <a:r>
            <a:rPr lang="es-ES" sz="1200" kern="1200" baseline="0">
              <a:solidFill>
                <a:schemeClr val="lt1"/>
              </a:solidFill>
              <a:effectLst/>
              <a:latin typeface="+mn-lt"/>
              <a:ea typeface="+mn-ea"/>
              <a:cs typeface="+mn-cs"/>
            </a:rPr>
            <a:t>La interrelación entre el margen de contribución y los costes fijos o costes de estructura, es de vital importancia. Debe ser un objetivo para el negocio el obtener un margen de contribución o Valor Añadido suficiente para cubrir los costes fijos o costes de estructura.</a:t>
          </a:r>
          <a:endParaRPr lang="es-ES_tradnl" sz="1200">
            <a:effectLst/>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es-ES" sz="1200">
            <a:solidFill>
              <a:schemeClr val="bg1"/>
            </a:solidFill>
          </a:endParaRPr>
        </a:p>
      </xdr:txBody>
    </xdr:sp>
    <xdr:clientData/>
  </xdr:twoCellAnchor>
  <xdr:twoCellAnchor>
    <xdr:from>
      <xdr:col>13</xdr:col>
      <xdr:colOff>419099</xdr:colOff>
      <xdr:row>12</xdr:row>
      <xdr:rowOff>152399</xdr:rowOff>
    </xdr:from>
    <xdr:to>
      <xdr:col>19</xdr:col>
      <xdr:colOff>619125</xdr:colOff>
      <xdr:row>29</xdr:row>
      <xdr:rowOff>95250</xdr:rowOff>
    </xdr:to>
    <xdr:sp macro="" textlink="">
      <xdr:nvSpPr>
        <xdr:cNvPr id="12" name="2 Rectángulo redondeado">
          <a:extLst>
            <a:ext uri="{FF2B5EF4-FFF2-40B4-BE49-F238E27FC236}">
              <a16:creationId xmlns:a16="http://schemas.microsoft.com/office/drawing/2014/main" xmlns="" id="{00000000-0008-0000-0000-00000C000000}"/>
            </a:ext>
          </a:extLst>
        </xdr:cNvPr>
        <xdr:cNvSpPr/>
      </xdr:nvSpPr>
      <xdr:spPr>
        <a:xfrm>
          <a:off x="10325099" y="2438399"/>
          <a:ext cx="4772026" cy="3181351"/>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indent="0" algn="l" defTabSz="914400" rtl="0" eaLnBrk="1" fontAlgn="auto" latinLnBrk="0" hangingPunct="1">
            <a:lnSpc>
              <a:spcPct val="100000"/>
            </a:lnSpc>
            <a:spcBef>
              <a:spcPts val="0"/>
            </a:spcBef>
            <a:spcAft>
              <a:spcPts val="0"/>
            </a:spcAft>
            <a:buClrTx/>
            <a:buSzTx/>
            <a:buFontTx/>
            <a:buNone/>
            <a:tabLst/>
            <a:defRPr/>
          </a:pPr>
          <a:r>
            <a:rPr lang="es-ES" sz="1200"/>
            <a:t>Balance de Situación refleja en qué medios ha invertido la empresa para realizar la actividad y como lo ha financiado.,</a:t>
          </a:r>
          <a:r>
            <a:rPr lang="es-ES" sz="1200" baseline="0"/>
            <a:t> qué tipo de recursos financieros ha obtenido.</a:t>
          </a:r>
          <a:endParaRPr lang="es-ES" sz="1200"/>
        </a:p>
        <a:p>
          <a:pPr marL="0" marR="0" indent="0" algn="l" defTabSz="914400" rtl="0" eaLnBrk="1" fontAlgn="auto" latinLnBrk="0" hangingPunct="1">
            <a:lnSpc>
              <a:spcPct val="100000"/>
            </a:lnSpc>
            <a:spcBef>
              <a:spcPts val="0"/>
            </a:spcBef>
            <a:spcAft>
              <a:spcPts val="0"/>
            </a:spcAft>
            <a:buClrTx/>
            <a:buSzTx/>
            <a:buFontTx/>
            <a:buNone/>
            <a:tabLst/>
            <a:defRPr/>
          </a:pPr>
          <a:r>
            <a:rPr lang="es-ES" sz="1200"/>
            <a:t>Será importante que la inversión y la obtención de financiación</a:t>
          </a:r>
          <a:r>
            <a:rPr lang="es-ES" sz="1200" baseline="0"/>
            <a:t> </a:t>
          </a:r>
          <a:r>
            <a:rPr lang="es-ES" sz="1200"/>
            <a:t>se hagan de manera equilibrada.</a:t>
          </a:r>
          <a:r>
            <a:rPr lang="es-ES" sz="1200" baseline="0"/>
            <a:t> </a:t>
          </a:r>
        </a:p>
        <a:p>
          <a:pPr marL="0" marR="0" indent="0" algn="l" defTabSz="914400" rtl="0" eaLnBrk="1" fontAlgn="auto" latinLnBrk="0" hangingPunct="1">
            <a:lnSpc>
              <a:spcPct val="100000"/>
            </a:lnSpc>
            <a:spcBef>
              <a:spcPts val="0"/>
            </a:spcBef>
            <a:spcAft>
              <a:spcPts val="0"/>
            </a:spcAft>
            <a:buClrTx/>
            <a:buSzTx/>
            <a:buFontTx/>
            <a:buNone/>
            <a:tabLst/>
            <a:defRPr/>
          </a:pPr>
          <a:r>
            <a:rPr lang="es-ES" sz="1200" baseline="0"/>
            <a:t>Ello</a:t>
          </a:r>
          <a:r>
            <a:rPr lang="es-ES" sz="1200"/>
            <a:t> dependerá de los plazos a los que se invierte y de los vencimientos  de las diferentes financiaciones.</a:t>
          </a:r>
        </a:p>
        <a:p>
          <a:pPr marL="0" marR="0" indent="0" algn="l" defTabSz="914400" rtl="0" eaLnBrk="1" fontAlgn="auto" latinLnBrk="0" hangingPunct="1">
            <a:lnSpc>
              <a:spcPct val="100000"/>
            </a:lnSpc>
            <a:spcBef>
              <a:spcPts val="0"/>
            </a:spcBef>
            <a:spcAft>
              <a:spcPts val="0"/>
            </a:spcAft>
            <a:buClrTx/>
            <a:buSzTx/>
            <a:buFontTx/>
            <a:buNone/>
            <a:tabLst/>
            <a:defRPr/>
          </a:pPr>
          <a:r>
            <a:rPr lang="es-ES" sz="1200"/>
            <a:t> </a:t>
          </a:r>
          <a:endParaRPr lang="es-ES" sz="1200">
            <a:solidFill>
              <a:schemeClr val="bg1"/>
            </a:solidFill>
          </a:endParaRPr>
        </a:p>
      </xdr:txBody>
    </xdr:sp>
    <xdr:clientData/>
  </xdr:twoCellAnchor>
  <xdr:twoCellAnchor>
    <xdr:from>
      <xdr:col>8</xdr:col>
      <xdr:colOff>200025</xdr:colOff>
      <xdr:row>30</xdr:row>
      <xdr:rowOff>47625</xdr:rowOff>
    </xdr:from>
    <xdr:to>
      <xdr:col>11</xdr:col>
      <xdr:colOff>657225</xdr:colOff>
      <xdr:row>33</xdr:row>
      <xdr:rowOff>104775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xmlns="" id="{7878C900-694E-4678-B976-57A7ED4B3168}"/>
            </a:ext>
          </a:extLst>
        </xdr:cNvPr>
        <xdr:cNvSpPr/>
      </xdr:nvSpPr>
      <xdr:spPr>
        <a:xfrm>
          <a:off x="6296025" y="5762625"/>
          <a:ext cx="2743200" cy="628650"/>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400"/>
            <a:t>Ver comparativa </a:t>
          </a:r>
        </a:p>
        <a:p>
          <a:pPr algn="ctr"/>
          <a:r>
            <a:rPr lang="es-ES" sz="1400"/>
            <a:t>Cuenta Pérdidas y Ganacias</a:t>
          </a:r>
        </a:p>
      </xdr:txBody>
    </xdr:sp>
    <xdr:clientData/>
  </xdr:twoCellAnchor>
  <xdr:twoCellAnchor>
    <xdr:from>
      <xdr:col>14</xdr:col>
      <xdr:colOff>400050</xdr:colOff>
      <xdr:row>30</xdr:row>
      <xdr:rowOff>47625</xdr:rowOff>
    </xdr:from>
    <xdr:to>
      <xdr:col>18</xdr:col>
      <xdr:colOff>95250</xdr:colOff>
      <xdr:row>33</xdr:row>
      <xdr:rowOff>104775</xdr:rowOff>
    </xdr:to>
    <xdr:sp macro="" textlink="">
      <xdr:nvSpPr>
        <xdr:cNvPr id="13" name="Rectángulo: esquinas redondeadas 12">
          <a:hlinkClick xmlns:r="http://schemas.openxmlformats.org/officeDocument/2006/relationships" r:id="rId5"/>
          <a:extLst>
            <a:ext uri="{FF2B5EF4-FFF2-40B4-BE49-F238E27FC236}">
              <a16:creationId xmlns:a16="http://schemas.microsoft.com/office/drawing/2014/main" xmlns="" id="{09960216-E0E0-49B8-ABC3-AD171CC3D50F}"/>
            </a:ext>
          </a:extLst>
        </xdr:cNvPr>
        <xdr:cNvSpPr/>
      </xdr:nvSpPr>
      <xdr:spPr>
        <a:xfrm>
          <a:off x="11068050" y="5762625"/>
          <a:ext cx="2743200" cy="628650"/>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400"/>
            <a:t>Ver comparativa </a:t>
          </a:r>
        </a:p>
        <a:p>
          <a:pPr algn="ctr"/>
          <a:r>
            <a:rPr lang="es-ES" sz="1400"/>
            <a:t>Ba</a:t>
          </a:r>
          <a:r>
            <a:rPr lang="es-ES" sz="1400" baseline="0"/>
            <a:t>lance de Situación</a:t>
          </a:r>
          <a:endParaRPr lang="es-ES" sz="1400"/>
        </a:p>
      </xdr:txBody>
    </xdr:sp>
    <xdr:clientData/>
  </xdr:twoCellAnchor>
  <xdr:twoCellAnchor>
    <xdr:from>
      <xdr:col>15</xdr:col>
      <xdr:colOff>485775</xdr:colOff>
      <xdr:row>0</xdr:row>
      <xdr:rowOff>95250</xdr:rowOff>
    </xdr:from>
    <xdr:to>
      <xdr:col>18</xdr:col>
      <xdr:colOff>123825</xdr:colOff>
      <xdr:row>5</xdr:row>
      <xdr:rowOff>76200</xdr:rowOff>
    </xdr:to>
    <xdr:sp macro="" textlink="">
      <xdr:nvSpPr>
        <xdr:cNvPr id="3" name="Flecha: a la derecha con muesca 2">
          <a:hlinkClick xmlns:r="http://schemas.openxmlformats.org/officeDocument/2006/relationships" r:id="rId6"/>
          <a:extLst>
            <a:ext uri="{FF2B5EF4-FFF2-40B4-BE49-F238E27FC236}">
              <a16:creationId xmlns:a16="http://schemas.microsoft.com/office/drawing/2014/main" xmlns="" id="{DEBC8716-7AF3-4D07-A01B-DA73E9046ACD}"/>
            </a:ext>
          </a:extLst>
        </xdr:cNvPr>
        <xdr:cNvSpPr/>
      </xdr:nvSpPr>
      <xdr:spPr>
        <a:xfrm>
          <a:off x="11915775" y="95250"/>
          <a:ext cx="1924050" cy="933450"/>
        </a:xfrm>
        <a:prstGeom prst="notchedRight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lang="es-ES" sz="1100" b="1"/>
            <a:t>CALCULO</a:t>
          </a:r>
          <a:r>
            <a:rPr lang="es-ES" sz="1100" b="1" baseline="0"/>
            <a:t> AMORTIZACIONES</a:t>
          </a:r>
          <a:endParaRPr lang="es-E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864096</xdr:colOff>
      <xdr:row>1</xdr:row>
      <xdr:rowOff>102865</xdr:rowOff>
    </xdr:to>
    <xdr:sp macro="" textlink="">
      <xdr:nvSpPr>
        <xdr:cNvPr id="2" name="7 Rectángulo redondeado">
          <a:hlinkClick xmlns:r="http://schemas.openxmlformats.org/officeDocument/2006/relationships" r:id="rId1"/>
          <a:extLst>
            <a:ext uri="{FF2B5EF4-FFF2-40B4-BE49-F238E27FC236}">
              <a16:creationId xmlns:a16="http://schemas.microsoft.com/office/drawing/2014/main" xmlns="" id="{00000000-0008-0000-0100-000002000000}"/>
            </a:ext>
          </a:extLst>
        </xdr:cNvPr>
        <xdr:cNvSpPr/>
      </xdr:nvSpPr>
      <xdr:spPr>
        <a:xfrm>
          <a:off x="6115050" y="0"/>
          <a:ext cx="864096" cy="360040"/>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1400" b="1">
              <a:solidFill>
                <a:schemeClr val="bg1"/>
              </a:solidFill>
            </a:rPr>
            <a:t>VOLVER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400050</xdr:colOff>
      <xdr:row>0</xdr:row>
      <xdr:rowOff>38100</xdr:rowOff>
    </xdr:from>
    <xdr:to>
      <xdr:col>3</xdr:col>
      <xdr:colOff>502146</xdr:colOff>
      <xdr:row>1</xdr:row>
      <xdr:rowOff>140965</xdr:rowOff>
    </xdr:to>
    <xdr:sp macro="" textlink="">
      <xdr:nvSpPr>
        <xdr:cNvPr id="2" name="7 Rectángulo redondeado">
          <a:hlinkClick xmlns:r="http://schemas.openxmlformats.org/officeDocument/2006/relationships" r:id="rId1"/>
          <a:extLst>
            <a:ext uri="{FF2B5EF4-FFF2-40B4-BE49-F238E27FC236}">
              <a16:creationId xmlns:a16="http://schemas.microsoft.com/office/drawing/2014/main" xmlns="" id="{00000000-0008-0000-0200-000002000000}"/>
            </a:ext>
          </a:extLst>
        </xdr:cNvPr>
        <xdr:cNvSpPr/>
      </xdr:nvSpPr>
      <xdr:spPr>
        <a:xfrm>
          <a:off x="5143500" y="38100"/>
          <a:ext cx="864096" cy="360040"/>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1400" b="1">
              <a:solidFill>
                <a:schemeClr val="bg1"/>
              </a:solidFill>
            </a:rPr>
            <a:t>VOLVER</a:t>
          </a:r>
        </a:p>
      </xdr:txBody>
    </xdr:sp>
    <xdr:clientData/>
  </xdr:twoCellAnchor>
  <xdr:twoCellAnchor>
    <xdr:from>
      <xdr:col>3</xdr:col>
      <xdr:colOff>948219</xdr:colOff>
      <xdr:row>0</xdr:row>
      <xdr:rowOff>38100</xdr:rowOff>
    </xdr:from>
    <xdr:to>
      <xdr:col>3</xdr:col>
      <xdr:colOff>2386602</xdr:colOff>
      <xdr:row>1</xdr:row>
      <xdr:rowOff>140965</xdr:rowOff>
    </xdr:to>
    <xdr:sp macro="[0]!acumPyG" textlink="">
      <xdr:nvSpPr>
        <xdr:cNvPr id="5" name="7 Rectángulo redondeado">
          <a:extLst>
            <a:ext uri="{FF2B5EF4-FFF2-40B4-BE49-F238E27FC236}">
              <a16:creationId xmlns:a16="http://schemas.microsoft.com/office/drawing/2014/main" xmlns="" id="{4C13B84E-F181-41CF-A978-B0F50716EE5C}"/>
            </a:ext>
          </a:extLst>
        </xdr:cNvPr>
        <xdr:cNvSpPr/>
      </xdr:nvSpPr>
      <xdr:spPr>
        <a:xfrm>
          <a:off x="6834455" y="38100"/>
          <a:ext cx="1438383" cy="359719"/>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1400" b="1">
              <a:solidFill>
                <a:schemeClr val="bg1"/>
              </a:solidFill>
            </a:rPr>
            <a:t>COMPARATIVA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1534026</xdr:colOff>
      <xdr:row>0</xdr:row>
      <xdr:rowOff>80211</xdr:rowOff>
    </xdr:from>
    <xdr:to>
      <xdr:col>2</xdr:col>
      <xdr:colOff>802105</xdr:colOff>
      <xdr:row>1</xdr:row>
      <xdr:rowOff>152997</xdr:rowOff>
    </xdr:to>
    <xdr:sp macro="" textlink="">
      <xdr:nvSpPr>
        <xdr:cNvPr id="2" name="7 Rectángulo redondeado">
          <a:hlinkClick xmlns:r="http://schemas.openxmlformats.org/officeDocument/2006/relationships" r:id="rId1"/>
          <a:extLst>
            <a:ext uri="{FF2B5EF4-FFF2-40B4-BE49-F238E27FC236}">
              <a16:creationId xmlns:a16="http://schemas.microsoft.com/office/drawing/2014/main" xmlns="" id="{00000000-0008-0000-0300-000002000000}"/>
            </a:ext>
          </a:extLst>
        </xdr:cNvPr>
        <xdr:cNvSpPr/>
      </xdr:nvSpPr>
      <xdr:spPr>
        <a:xfrm>
          <a:off x="6015789" y="80211"/>
          <a:ext cx="962527" cy="333470"/>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1400" b="1">
              <a:solidFill>
                <a:schemeClr val="bg1"/>
              </a:solidFill>
            </a:rPr>
            <a:t>VOLVER</a:t>
          </a:r>
        </a:p>
      </xdr:txBody>
    </xdr:sp>
    <xdr:clientData/>
  </xdr:twoCellAnchor>
  <xdr:twoCellAnchor editAs="oneCell">
    <xdr:from>
      <xdr:col>3</xdr:col>
      <xdr:colOff>330869</xdr:colOff>
      <xdr:row>0</xdr:row>
      <xdr:rowOff>70184</xdr:rowOff>
    </xdr:from>
    <xdr:to>
      <xdr:col>3</xdr:col>
      <xdr:colOff>1794036</xdr:colOff>
      <xdr:row>2</xdr:row>
      <xdr:rowOff>3485</xdr:rowOff>
    </xdr:to>
    <xdr:pic macro="[0]!acumbalance">
      <xdr:nvPicPr>
        <xdr:cNvPr id="6" name="Imagen 5">
          <a:extLst>
            <a:ext uri="{FF2B5EF4-FFF2-40B4-BE49-F238E27FC236}">
              <a16:creationId xmlns:a16="http://schemas.microsoft.com/office/drawing/2014/main" xmlns="" id="{8D3020BB-AE5A-4A05-AA69-21EAE1F410BF}"/>
            </a:ext>
          </a:extLst>
        </xdr:cNvPr>
        <xdr:cNvPicPr>
          <a:picLocks noChangeAspect="1"/>
        </xdr:cNvPicPr>
      </xdr:nvPicPr>
      <xdr:blipFill>
        <a:blip xmlns:r="http://schemas.openxmlformats.org/officeDocument/2006/relationships" r:embed="rId2"/>
        <a:stretch>
          <a:fillRect/>
        </a:stretch>
      </xdr:blipFill>
      <xdr:spPr>
        <a:xfrm>
          <a:off x="7449553" y="70184"/>
          <a:ext cx="1463167" cy="39451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2761179</xdr:colOff>
      <xdr:row>1</xdr:row>
      <xdr:rowOff>42810</xdr:rowOff>
    </xdr:from>
    <xdr:to>
      <xdr:col>0</xdr:col>
      <xdr:colOff>3949130</xdr:colOff>
      <xdr:row>2</xdr:row>
      <xdr:rowOff>130264</xdr:rowOff>
    </xdr:to>
    <xdr:sp macro="" textlink="">
      <xdr:nvSpPr>
        <xdr:cNvPr id="2" name="7 Rectángulo redondeado">
          <a:hlinkClick xmlns:r="http://schemas.openxmlformats.org/officeDocument/2006/relationships" r:id="rId1"/>
          <a:extLst>
            <a:ext uri="{FF2B5EF4-FFF2-40B4-BE49-F238E27FC236}">
              <a16:creationId xmlns:a16="http://schemas.microsoft.com/office/drawing/2014/main" xmlns="" id="{BFCC0906-C35A-44B7-8AC1-99114C1B2BEB}"/>
            </a:ext>
          </a:extLst>
        </xdr:cNvPr>
        <xdr:cNvSpPr/>
      </xdr:nvSpPr>
      <xdr:spPr>
        <a:xfrm>
          <a:off x="2761179" y="299664"/>
          <a:ext cx="1187951" cy="280094"/>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1400" b="1">
              <a:solidFill>
                <a:schemeClr val="bg1"/>
              </a:solidFill>
            </a:rPr>
            <a:t>VOLVER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3388895</xdr:colOff>
      <xdr:row>1</xdr:row>
      <xdr:rowOff>60158</xdr:rowOff>
    </xdr:from>
    <xdr:to>
      <xdr:col>0</xdr:col>
      <xdr:colOff>4271210</xdr:colOff>
      <xdr:row>2</xdr:row>
      <xdr:rowOff>160420</xdr:rowOff>
    </xdr:to>
    <xdr:sp macro="" textlink="">
      <xdr:nvSpPr>
        <xdr:cNvPr id="2" name="7 Rectángulo redondeado">
          <a:hlinkClick xmlns:r="http://schemas.openxmlformats.org/officeDocument/2006/relationships" r:id="rId1"/>
          <a:extLst>
            <a:ext uri="{FF2B5EF4-FFF2-40B4-BE49-F238E27FC236}">
              <a16:creationId xmlns:a16="http://schemas.microsoft.com/office/drawing/2014/main" xmlns="" id="{494934B8-E159-4764-B1A5-BC1E465CBC63}"/>
            </a:ext>
          </a:extLst>
        </xdr:cNvPr>
        <xdr:cNvSpPr/>
      </xdr:nvSpPr>
      <xdr:spPr>
        <a:xfrm>
          <a:off x="3388895" y="320842"/>
          <a:ext cx="882315" cy="290762"/>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1400" b="1">
              <a:solidFill>
                <a:schemeClr val="bg1"/>
              </a:solidFill>
            </a:rPr>
            <a:t>VOLVER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76200</xdr:colOff>
      <xdr:row>27</xdr:row>
      <xdr:rowOff>19050</xdr:rowOff>
    </xdr:from>
    <xdr:to>
      <xdr:col>2</xdr:col>
      <xdr:colOff>2819400</xdr:colOff>
      <xdr:row>30</xdr:row>
      <xdr:rowOff>9524</xdr:rowOff>
    </xdr:to>
    <xdr:sp macro="[1]!Macro2_amortbien" textlink="">
      <xdr:nvSpPr>
        <xdr:cNvPr id="2" name="4 Rectángulo redondeado">
          <a:extLst>
            <a:ext uri="{FF2B5EF4-FFF2-40B4-BE49-F238E27FC236}">
              <a16:creationId xmlns:a16="http://schemas.microsoft.com/office/drawing/2014/main" xmlns="" id="{D3DA9391-3365-49C8-80C2-51E64C2F1A66}"/>
            </a:ext>
          </a:extLst>
        </xdr:cNvPr>
        <xdr:cNvSpPr/>
      </xdr:nvSpPr>
      <xdr:spPr>
        <a:xfrm>
          <a:off x="3248025" y="5400675"/>
          <a:ext cx="2743200" cy="561974"/>
        </a:xfrm>
        <a:prstGeom prst="roundRect">
          <a:avLst/>
        </a:prstGeom>
        <a:solidFill>
          <a:srgbClr val="009AB1"/>
        </a:solidFill>
        <a:ln>
          <a:solidFill>
            <a:srgbClr val="009AB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s-ES" sz="1800">
              <a:solidFill>
                <a:schemeClr val="bg1"/>
              </a:solidFill>
            </a:rPr>
            <a:t>AÑADIR</a:t>
          </a:r>
          <a:r>
            <a:rPr lang="es-ES" sz="1800" baseline="0">
              <a:solidFill>
                <a:schemeClr val="bg1"/>
              </a:solidFill>
            </a:rPr>
            <a:t> AMORTIZACION INMOVILIZADO</a:t>
          </a:r>
          <a:endParaRPr lang="es-ES" sz="1800">
            <a:solidFill>
              <a:schemeClr val="bg1"/>
            </a:solidFill>
          </a:endParaRPr>
        </a:p>
      </xdr:txBody>
    </xdr:sp>
    <xdr:clientData/>
  </xdr:twoCellAnchor>
  <xdr:twoCellAnchor>
    <xdr:from>
      <xdr:col>1</xdr:col>
      <xdr:colOff>190500</xdr:colOff>
      <xdr:row>32</xdr:row>
      <xdr:rowOff>76200</xdr:rowOff>
    </xdr:from>
    <xdr:to>
      <xdr:col>1</xdr:col>
      <xdr:colOff>2114550</xdr:colOff>
      <xdr:row>37</xdr:row>
      <xdr:rowOff>57150</xdr:rowOff>
    </xdr:to>
    <xdr:sp macro="" textlink="">
      <xdr:nvSpPr>
        <xdr:cNvPr id="5" name="Flecha: a la derecha con muesca 4">
          <a:hlinkClick xmlns:r="http://schemas.openxmlformats.org/officeDocument/2006/relationships" r:id="rId1"/>
          <a:extLst>
            <a:ext uri="{FF2B5EF4-FFF2-40B4-BE49-F238E27FC236}">
              <a16:creationId xmlns:a16="http://schemas.microsoft.com/office/drawing/2014/main" xmlns="" id="{6D92116B-09AC-4F01-8B1B-70B0C385A215}"/>
            </a:ext>
          </a:extLst>
        </xdr:cNvPr>
        <xdr:cNvSpPr/>
      </xdr:nvSpPr>
      <xdr:spPr>
        <a:xfrm>
          <a:off x="542925" y="6410325"/>
          <a:ext cx="1924050" cy="933450"/>
        </a:xfrm>
        <a:prstGeom prst="notchedRight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lang="es-ES" sz="1100" b="1"/>
            <a:t>CALCULO TOTAL</a:t>
          </a:r>
          <a:r>
            <a:rPr lang="es-ES" sz="1100" b="1" baseline="0"/>
            <a:t> AMORTIZACIONES</a:t>
          </a:r>
          <a:endParaRPr lang="es-E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ite/AppData/Local/Microsoft/Windows/INetCache/Content.Outlook/P313RYD3/PLAN%20FINANCIERO%20PYMES%20HAZI%201304022%20macro%20%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sheetName val="PRESPUESTO TESORERIA"/>
      <sheetName val="CUENTA PERDIDAS Y GANANCIAS"/>
      <sheetName val="BALANCE SITUACION "/>
      <sheetName val="PYG comparativa"/>
      <sheetName val="BALANCE comparativa"/>
      <sheetName val="CÁLCULO AMORTIZACIÓN"/>
      <sheetName val="TOTAL CALCULOS AMORTIZACION"/>
      <sheetName val="PLAN FINANCIERO PYMES HAZI 1304"/>
    </sheetNames>
    <definedNames>
      <definedName name="Macro2_amortbien"/>
    </definedNames>
    <sheetDataSet>
      <sheetData sheetId="0"/>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9" tint="0.39997558519241921"/>
    <pageSetUpPr fitToPage="1"/>
  </sheetPr>
  <dimension ref="B32"/>
  <sheetViews>
    <sheetView tabSelected="1" workbookViewId="0">
      <selection activeCell="V11" sqref="V11"/>
    </sheetView>
  </sheetViews>
  <sheetFormatPr baseColWidth="10" defaultRowHeight="15" x14ac:dyDescent="0.25"/>
  <cols>
    <col min="2" max="2" width="11.42578125" customWidth="1"/>
  </cols>
  <sheetData>
    <row r="32" spans="2:2" x14ac:dyDescent="0.25">
      <c r="B32" t="s">
        <v>324</v>
      </c>
    </row>
  </sheetData>
  <pageMargins left="0.70866141732283472" right="0.70866141732283472" top="0.74803149606299213" bottom="0.74803149606299213" header="0.31496062992125984" footer="0.31496062992125984"/>
  <pageSetup paperSize="8" scale="8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9AB1"/>
    <pageSetUpPr fitToPage="1"/>
  </sheetPr>
  <dimension ref="A1:N82"/>
  <sheetViews>
    <sheetView zoomScale="89" zoomScaleNormal="89" workbookViewId="0">
      <selection activeCell="C11" sqref="C11"/>
    </sheetView>
  </sheetViews>
  <sheetFormatPr baseColWidth="10" defaultColWidth="11.42578125" defaultRowHeight="15" x14ac:dyDescent="0.25"/>
  <cols>
    <col min="1" max="1" width="81.5703125" style="85" customWidth="1"/>
    <col min="2" max="13" width="13.28515625" style="85" customWidth="1"/>
    <col min="14" max="14" width="19.85546875" style="85" customWidth="1"/>
    <col min="15" max="16384" width="11.42578125" style="85"/>
  </cols>
  <sheetData>
    <row r="1" spans="1:14" ht="20.25" x14ac:dyDescent="0.3">
      <c r="A1" s="83" t="s">
        <v>119</v>
      </c>
      <c r="B1" s="84"/>
      <c r="C1" s="84"/>
      <c r="D1" s="84"/>
      <c r="E1" s="84"/>
      <c r="F1" s="84"/>
      <c r="G1" s="84"/>
    </row>
    <row r="2" spans="1:14" ht="15.75" thickBot="1" x14ac:dyDescent="0.3"/>
    <row r="3" spans="1:14" ht="21.75" thickBot="1" x14ac:dyDescent="0.4">
      <c r="B3" s="86" t="s">
        <v>61</v>
      </c>
      <c r="C3" s="87" t="s">
        <v>62</v>
      </c>
      <c r="D3" s="87" t="s">
        <v>63</v>
      </c>
      <c r="E3" s="87" t="s">
        <v>64</v>
      </c>
      <c r="F3" s="87" t="s">
        <v>65</v>
      </c>
      <c r="G3" s="87" t="s">
        <v>66</v>
      </c>
      <c r="H3" s="87" t="s">
        <v>67</v>
      </c>
      <c r="I3" s="87" t="s">
        <v>68</v>
      </c>
      <c r="J3" s="87" t="s">
        <v>70</v>
      </c>
      <c r="K3" s="87" t="s">
        <v>69</v>
      </c>
      <c r="L3" s="87" t="s">
        <v>71</v>
      </c>
      <c r="M3" s="87" t="s">
        <v>72</v>
      </c>
      <c r="N3" s="88" t="s">
        <v>57</v>
      </c>
    </row>
    <row r="4" spans="1:14" ht="19.5" thickBot="1" x14ac:dyDescent="0.35">
      <c r="A4" s="89" t="s">
        <v>265</v>
      </c>
      <c r="B4" s="90"/>
      <c r="C4" s="90"/>
      <c r="D4" s="90"/>
      <c r="E4" s="90"/>
      <c r="F4" s="90"/>
      <c r="G4" s="90"/>
      <c r="H4" s="90"/>
      <c r="I4" s="90"/>
      <c r="J4" s="90"/>
      <c r="K4" s="90"/>
      <c r="L4" s="90"/>
      <c r="M4" s="90"/>
      <c r="N4" s="90"/>
    </row>
    <row r="5" spans="1:14" ht="15.75" thickBot="1" x14ac:dyDescent="0.3">
      <c r="A5" s="113" t="s">
        <v>321</v>
      </c>
      <c r="B5" s="179">
        <v>0</v>
      </c>
      <c r="C5" s="180">
        <v>0</v>
      </c>
      <c r="D5" s="180">
        <v>0</v>
      </c>
      <c r="E5" s="180">
        <v>0</v>
      </c>
      <c r="F5" s="180">
        <v>0</v>
      </c>
      <c r="G5" s="180">
        <v>0</v>
      </c>
      <c r="H5" s="180">
        <v>0</v>
      </c>
      <c r="I5" s="180">
        <v>0</v>
      </c>
      <c r="J5" s="180">
        <v>0</v>
      </c>
      <c r="K5" s="180">
        <v>0</v>
      </c>
      <c r="L5" s="180">
        <v>0</v>
      </c>
      <c r="M5" s="181">
        <v>0</v>
      </c>
      <c r="N5" s="91">
        <f>SUM(B5:M5)</f>
        <v>0</v>
      </c>
    </row>
    <row r="6" spans="1:14" ht="15.75" thickBot="1" x14ac:dyDescent="0.3">
      <c r="A6" s="60" t="s">
        <v>239</v>
      </c>
      <c r="B6" s="182">
        <v>0</v>
      </c>
      <c r="C6" s="183">
        <v>0</v>
      </c>
      <c r="D6" s="183">
        <v>0</v>
      </c>
      <c r="E6" s="183">
        <v>0</v>
      </c>
      <c r="F6" s="183">
        <v>0</v>
      </c>
      <c r="G6" s="183">
        <v>0</v>
      </c>
      <c r="H6" s="183">
        <v>0</v>
      </c>
      <c r="I6" s="183">
        <v>0</v>
      </c>
      <c r="J6" s="183">
        <v>0</v>
      </c>
      <c r="K6" s="183">
        <v>0</v>
      </c>
      <c r="L6" s="183">
        <v>0</v>
      </c>
      <c r="M6" s="184">
        <v>0</v>
      </c>
      <c r="N6" s="91">
        <f>SUM(B6:M6)</f>
        <v>0</v>
      </c>
    </row>
    <row r="7" spans="1:14" ht="15.75" thickBot="1" x14ac:dyDescent="0.3">
      <c r="A7" s="60" t="s">
        <v>266</v>
      </c>
      <c r="B7" s="182">
        <v>0</v>
      </c>
      <c r="C7" s="183">
        <v>0</v>
      </c>
      <c r="D7" s="183">
        <v>0</v>
      </c>
      <c r="E7" s="183">
        <v>0</v>
      </c>
      <c r="F7" s="183">
        <v>0</v>
      </c>
      <c r="G7" s="183">
        <v>0</v>
      </c>
      <c r="H7" s="183">
        <v>0</v>
      </c>
      <c r="I7" s="183">
        <v>0</v>
      </c>
      <c r="J7" s="183">
        <v>0</v>
      </c>
      <c r="K7" s="183">
        <v>0</v>
      </c>
      <c r="L7" s="183">
        <v>0</v>
      </c>
      <c r="M7" s="184">
        <v>0</v>
      </c>
      <c r="N7" s="91">
        <f t="shared" ref="N7:N10" si="0">SUM(B7:M7)</f>
        <v>0</v>
      </c>
    </row>
    <row r="8" spans="1:14" ht="15.75" thickBot="1" x14ac:dyDescent="0.3">
      <c r="A8" s="60" t="s">
        <v>277</v>
      </c>
      <c r="B8" s="182">
        <v>0</v>
      </c>
      <c r="C8" s="183">
        <v>0</v>
      </c>
      <c r="D8" s="183">
        <v>0</v>
      </c>
      <c r="E8" s="183">
        <v>0</v>
      </c>
      <c r="F8" s="183">
        <v>0</v>
      </c>
      <c r="G8" s="183">
        <v>0</v>
      </c>
      <c r="H8" s="183">
        <v>0</v>
      </c>
      <c r="I8" s="183">
        <v>0</v>
      </c>
      <c r="J8" s="183">
        <v>0</v>
      </c>
      <c r="K8" s="183">
        <v>0</v>
      </c>
      <c r="L8" s="183">
        <v>0</v>
      </c>
      <c r="M8" s="184">
        <v>0</v>
      </c>
      <c r="N8" s="91">
        <f t="shared" si="0"/>
        <v>0</v>
      </c>
    </row>
    <row r="9" spans="1:14" ht="15.75" thickBot="1" x14ac:dyDescent="0.3">
      <c r="A9" s="60" t="s">
        <v>34</v>
      </c>
      <c r="B9" s="182">
        <v>0</v>
      </c>
      <c r="C9" s="183">
        <v>0</v>
      </c>
      <c r="D9" s="183">
        <v>0</v>
      </c>
      <c r="E9" s="183">
        <v>0</v>
      </c>
      <c r="F9" s="183">
        <v>0</v>
      </c>
      <c r="G9" s="183">
        <v>0</v>
      </c>
      <c r="H9" s="183">
        <v>0</v>
      </c>
      <c r="I9" s="183">
        <v>0</v>
      </c>
      <c r="J9" s="183">
        <v>0</v>
      </c>
      <c r="K9" s="183">
        <v>0</v>
      </c>
      <c r="L9" s="183">
        <v>0</v>
      </c>
      <c r="M9" s="184">
        <v>0</v>
      </c>
      <c r="N9" s="91">
        <f t="shared" si="0"/>
        <v>0</v>
      </c>
    </row>
    <row r="10" spans="1:14" ht="15.75" thickBot="1" x14ac:dyDescent="0.3">
      <c r="A10" s="114" t="s">
        <v>35</v>
      </c>
      <c r="B10" s="185">
        <v>0</v>
      </c>
      <c r="C10" s="186">
        <v>0</v>
      </c>
      <c r="D10" s="186">
        <v>0</v>
      </c>
      <c r="E10" s="186">
        <v>0</v>
      </c>
      <c r="F10" s="186">
        <v>0</v>
      </c>
      <c r="G10" s="186">
        <v>0</v>
      </c>
      <c r="H10" s="186">
        <v>0</v>
      </c>
      <c r="I10" s="186">
        <v>0</v>
      </c>
      <c r="J10" s="186">
        <v>0</v>
      </c>
      <c r="K10" s="186">
        <v>0</v>
      </c>
      <c r="L10" s="186">
        <v>0</v>
      </c>
      <c r="M10" s="187">
        <v>0</v>
      </c>
      <c r="N10" s="91">
        <f t="shared" si="0"/>
        <v>0</v>
      </c>
    </row>
    <row r="11" spans="1:14" ht="21" customHeight="1" thickBot="1" x14ac:dyDescent="0.3">
      <c r="A11" s="92" t="s">
        <v>238</v>
      </c>
      <c r="B11" s="93">
        <f>SUM(B5:B10)</f>
        <v>0</v>
      </c>
      <c r="C11" s="94">
        <f t="shared" ref="C11:N11" si="1">SUM(C5:C10)</f>
        <v>0</v>
      </c>
      <c r="D11" s="94">
        <f t="shared" si="1"/>
        <v>0</v>
      </c>
      <c r="E11" s="94">
        <f t="shared" si="1"/>
        <v>0</v>
      </c>
      <c r="F11" s="94">
        <f t="shared" si="1"/>
        <v>0</v>
      </c>
      <c r="G11" s="94">
        <f t="shared" si="1"/>
        <v>0</v>
      </c>
      <c r="H11" s="94">
        <f t="shared" si="1"/>
        <v>0</v>
      </c>
      <c r="I11" s="94">
        <f t="shared" si="1"/>
        <v>0</v>
      </c>
      <c r="J11" s="94">
        <f t="shared" si="1"/>
        <v>0</v>
      </c>
      <c r="K11" s="94">
        <f t="shared" si="1"/>
        <v>0</v>
      </c>
      <c r="L11" s="94">
        <f t="shared" si="1"/>
        <v>0</v>
      </c>
      <c r="M11" s="94">
        <f t="shared" si="1"/>
        <v>0</v>
      </c>
      <c r="N11" s="95">
        <f t="shared" si="1"/>
        <v>0</v>
      </c>
    </row>
    <row r="12" spans="1:14" ht="15.75" thickBot="1" x14ac:dyDescent="0.3">
      <c r="A12" s="96"/>
      <c r="B12" s="97"/>
      <c r="C12" s="97"/>
      <c r="D12" s="97"/>
      <c r="E12" s="97"/>
      <c r="F12" s="97"/>
      <c r="G12" s="97"/>
      <c r="H12" s="97"/>
      <c r="I12" s="97"/>
      <c r="J12" s="97"/>
      <c r="K12" s="97"/>
      <c r="L12" s="97"/>
      <c r="M12" s="97"/>
      <c r="N12" s="97"/>
    </row>
    <row r="13" spans="1:14" ht="19.5" thickBot="1" x14ac:dyDescent="0.35">
      <c r="A13" s="89" t="s">
        <v>267</v>
      </c>
      <c r="B13" s="97"/>
      <c r="C13" s="97"/>
      <c r="D13" s="97"/>
      <c r="E13" s="97"/>
      <c r="F13" s="97"/>
      <c r="G13" s="97"/>
      <c r="H13" s="97"/>
      <c r="I13" s="97"/>
      <c r="J13" s="97"/>
      <c r="K13" s="97"/>
      <c r="L13" s="97"/>
      <c r="M13" s="97"/>
      <c r="N13" s="97"/>
    </row>
    <row r="14" spans="1:14" ht="15.75" thickBot="1" x14ac:dyDescent="0.3">
      <c r="A14" s="22" t="s">
        <v>258</v>
      </c>
      <c r="B14" s="188">
        <v>0</v>
      </c>
      <c r="C14" s="189">
        <v>0</v>
      </c>
      <c r="D14" s="189">
        <v>0</v>
      </c>
      <c r="E14" s="189">
        <v>0</v>
      </c>
      <c r="F14" s="189">
        <v>0</v>
      </c>
      <c r="G14" s="189">
        <v>0</v>
      </c>
      <c r="H14" s="189">
        <v>0</v>
      </c>
      <c r="I14" s="189">
        <v>0</v>
      </c>
      <c r="J14" s="189">
        <v>0</v>
      </c>
      <c r="K14" s="189">
        <v>0</v>
      </c>
      <c r="L14" s="189">
        <v>0</v>
      </c>
      <c r="M14" s="189">
        <v>0</v>
      </c>
      <c r="N14" s="98">
        <f>SUM(B14:M14)</f>
        <v>0</v>
      </c>
    </row>
    <row r="15" spans="1:14" ht="15.75" thickBot="1" x14ac:dyDescent="0.3">
      <c r="A15" s="23" t="s">
        <v>302</v>
      </c>
      <c r="B15" s="188">
        <v>0</v>
      </c>
      <c r="C15" s="189">
        <v>0</v>
      </c>
      <c r="D15" s="189">
        <v>0</v>
      </c>
      <c r="E15" s="189">
        <v>0</v>
      </c>
      <c r="F15" s="189">
        <v>0</v>
      </c>
      <c r="G15" s="189">
        <v>0</v>
      </c>
      <c r="H15" s="189">
        <v>0</v>
      </c>
      <c r="I15" s="189">
        <v>0</v>
      </c>
      <c r="J15" s="189">
        <v>0</v>
      </c>
      <c r="K15" s="189">
        <v>0</v>
      </c>
      <c r="L15" s="189">
        <v>0</v>
      </c>
      <c r="M15" s="189">
        <v>0</v>
      </c>
      <c r="N15" s="98">
        <f>SUM(B15:M15)</f>
        <v>0</v>
      </c>
    </row>
    <row r="16" spans="1:14" ht="15.75" thickBot="1" x14ac:dyDescent="0.3">
      <c r="A16" s="23" t="s">
        <v>259</v>
      </c>
      <c r="B16" s="190">
        <v>0</v>
      </c>
      <c r="C16" s="191">
        <v>0</v>
      </c>
      <c r="D16" s="191">
        <v>0</v>
      </c>
      <c r="E16" s="191">
        <v>0</v>
      </c>
      <c r="F16" s="191">
        <v>0</v>
      </c>
      <c r="G16" s="191">
        <v>0</v>
      </c>
      <c r="H16" s="191">
        <v>0</v>
      </c>
      <c r="I16" s="191">
        <v>0</v>
      </c>
      <c r="J16" s="191">
        <v>0</v>
      </c>
      <c r="K16" s="191">
        <v>0</v>
      </c>
      <c r="L16" s="191">
        <v>0</v>
      </c>
      <c r="M16" s="191">
        <v>0</v>
      </c>
      <c r="N16" s="98">
        <f t="shared" ref="N16" si="2">SUM(B16:M16)</f>
        <v>0</v>
      </c>
    </row>
    <row r="17" spans="1:14" ht="15.75" thickBot="1" x14ac:dyDescent="0.3">
      <c r="A17" s="23" t="s">
        <v>47</v>
      </c>
      <c r="B17" s="190">
        <v>0</v>
      </c>
      <c r="C17" s="191">
        <v>0</v>
      </c>
      <c r="D17" s="191">
        <v>0</v>
      </c>
      <c r="E17" s="191">
        <v>0</v>
      </c>
      <c r="F17" s="191">
        <v>0</v>
      </c>
      <c r="G17" s="191">
        <v>0</v>
      </c>
      <c r="H17" s="191">
        <v>0</v>
      </c>
      <c r="I17" s="191">
        <v>0</v>
      </c>
      <c r="J17" s="191">
        <v>0</v>
      </c>
      <c r="K17" s="191">
        <v>0</v>
      </c>
      <c r="L17" s="191">
        <v>0</v>
      </c>
      <c r="M17" s="191">
        <v>0</v>
      </c>
      <c r="N17" s="98">
        <f t="shared" ref="N17:N44" si="3">SUM(B17:M17)</f>
        <v>0</v>
      </c>
    </row>
    <row r="18" spans="1:14" ht="15.75" thickBot="1" x14ac:dyDescent="0.3">
      <c r="A18" s="23" t="s">
        <v>241</v>
      </c>
      <c r="B18" s="190">
        <v>0</v>
      </c>
      <c r="C18" s="191">
        <v>0</v>
      </c>
      <c r="D18" s="191">
        <v>0</v>
      </c>
      <c r="E18" s="191">
        <v>0</v>
      </c>
      <c r="F18" s="191">
        <v>0</v>
      </c>
      <c r="G18" s="191">
        <v>0</v>
      </c>
      <c r="H18" s="191">
        <v>0</v>
      </c>
      <c r="I18" s="191">
        <v>0</v>
      </c>
      <c r="J18" s="191">
        <v>0</v>
      </c>
      <c r="K18" s="191">
        <v>0</v>
      </c>
      <c r="L18" s="191">
        <v>0</v>
      </c>
      <c r="M18" s="191">
        <v>0</v>
      </c>
      <c r="N18" s="98">
        <f t="shared" si="3"/>
        <v>0</v>
      </c>
    </row>
    <row r="19" spans="1:14" ht="15.75" thickBot="1" x14ac:dyDescent="0.3">
      <c r="A19" s="23" t="s">
        <v>240</v>
      </c>
      <c r="B19" s="190">
        <v>0</v>
      </c>
      <c r="C19" s="191">
        <v>0</v>
      </c>
      <c r="D19" s="191">
        <v>0</v>
      </c>
      <c r="E19" s="191">
        <v>0</v>
      </c>
      <c r="F19" s="191">
        <v>0</v>
      </c>
      <c r="G19" s="191">
        <v>0</v>
      </c>
      <c r="H19" s="191">
        <v>0</v>
      </c>
      <c r="I19" s="191">
        <v>0</v>
      </c>
      <c r="J19" s="191">
        <v>0</v>
      </c>
      <c r="K19" s="191">
        <v>0</v>
      </c>
      <c r="L19" s="191">
        <v>0</v>
      </c>
      <c r="M19" s="191">
        <v>0</v>
      </c>
      <c r="N19" s="98">
        <f t="shared" si="3"/>
        <v>0</v>
      </c>
    </row>
    <row r="20" spans="1:14" ht="15.75" thickBot="1" x14ac:dyDescent="0.3">
      <c r="A20" s="23" t="s">
        <v>268</v>
      </c>
      <c r="B20" s="190">
        <v>0</v>
      </c>
      <c r="C20" s="191">
        <v>0</v>
      </c>
      <c r="D20" s="191">
        <v>0</v>
      </c>
      <c r="E20" s="191">
        <v>0</v>
      </c>
      <c r="F20" s="191">
        <v>0</v>
      </c>
      <c r="G20" s="191">
        <v>0</v>
      </c>
      <c r="H20" s="191">
        <v>0</v>
      </c>
      <c r="I20" s="191">
        <v>0</v>
      </c>
      <c r="J20" s="191">
        <v>0</v>
      </c>
      <c r="K20" s="191">
        <v>0</v>
      </c>
      <c r="L20" s="191">
        <v>0</v>
      </c>
      <c r="M20" s="191">
        <v>0</v>
      </c>
      <c r="N20" s="98">
        <f t="shared" si="3"/>
        <v>0</v>
      </c>
    </row>
    <row r="21" spans="1:14" ht="15.75" thickBot="1" x14ac:dyDescent="0.3">
      <c r="A21" s="23" t="s">
        <v>46</v>
      </c>
      <c r="B21" s="190">
        <v>0</v>
      </c>
      <c r="C21" s="191">
        <v>0</v>
      </c>
      <c r="D21" s="191">
        <v>0</v>
      </c>
      <c r="E21" s="191">
        <v>0</v>
      </c>
      <c r="F21" s="191">
        <v>0</v>
      </c>
      <c r="G21" s="191">
        <v>0</v>
      </c>
      <c r="H21" s="191">
        <v>0</v>
      </c>
      <c r="I21" s="191">
        <v>0</v>
      </c>
      <c r="J21" s="191">
        <v>0</v>
      </c>
      <c r="K21" s="191">
        <v>0</v>
      </c>
      <c r="L21" s="191">
        <v>0</v>
      </c>
      <c r="M21" s="191">
        <v>0</v>
      </c>
      <c r="N21" s="98">
        <f t="shared" si="3"/>
        <v>0</v>
      </c>
    </row>
    <row r="22" spans="1:14" ht="15.75" thickBot="1" x14ac:dyDescent="0.3">
      <c r="A22" s="23" t="s">
        <v>43</v>
      </c>
      <c r="B22" s="190">
        <v>0</v>
      </c>
      <c r="C22" s="191">
        <v>0</v>
      </c>
      <c r="D22" s="191">
        <v>0</v>
      </c>
      <c r="E22" s="191">
        <v>0</v>
      </c>
      <c r="F22" s="191">
        <v>0</v>
      </c>
      <c r="G22" s="191">
        <v>0</v>
      </c>
      <c r="H22" s="191">
        <v>0</v>
      </c>
      <c r="I22" s="191">
        <v>0</v>
      </c>
      <c r="J22" s="191">
        <v>0</v>
      </c>
      <c r="K22" s="191">
        <v>0</v>
      </c>
      <c r="L22" s="191">
        <v>0</v>
      </c>
      <c r="M22" s="191">
        <v>0</v>
      </c>
      <c r="N22" s="98">
        <f t="shared" si="3"/>
        <v>0</v>
      </c>
    </row>
    <row r="23" spans="1:14" ht="15.75" thickBot="1" x14ac:dyDescent="0.3">
      <c r="A23" s="23" t="s">
        <v>41</v>
      </c>
      <c r="B23" s="190">
        <v>0</v>
      </c>
      <c r="C23" s="191">
        <v>0</v>
      </c>
      <c r="D23" s="191">
        <v>0</v>
      </c>
      <c r="E23" s="191">
        <v>0</v>
      </c>
      <c r="F23" s="191">
        <v>0</v>
      </c>
      <c r="G23" s="191">
        <v>0</v>
      </c>
      <c r="H23" s="191">
        <v>0</v>
      </c>
      <c r="I23" s="191">
        <v>0</v>
      </c>
      <c r="J23" s="191">
        <v>0</v>
      </c>
      <c r="K23" s="191">
        <v>0</v>
      </c>
      <c r="L23" s="191">
        <v>0</v>
      </c>
      <c r="M23" s="191">
        <v>0</v>
      </c>
      <c r="N23" s="98">
        <f t="shared" ref="N23" si="4">SUM(B23:M23)</f>
        <v>0</v>
      </c>
    </row>
    <row r="24" spans="1:14" ht="15.75" thickBot="1" x14ac:dyDescent="0.3">
      <c r="A24" s="23" t="s">
        <v>244</v>
      </c>
      <c r="B24" s="190">
        <v>0</v>
      </c>
      <c r="C24" s="191">
        <v>0</v>
      </c>
      <c r="D24" s="191">
        <v>0</v>
      </c>
      <c r="E24" s="191">
        <v>0</v>
      </c>
      <c r="F24" s="191">
        <v>0</v>
      </c>
      <c r="G24" s="191">
        <v>0</v>
      </c>
      <c r="H24" s="191">
        <v>0</v>
      </c>
      <c r="I24" s="191">
        <v>0</v>
      </c>
      <c r="J24" s="191">
        <v>0</v>
      </c>
      <c r="K24" s="191">
        <v>0</v>
      </c>
      <c r="L24" s="191">
        <v>0</v>
      </c>
      <c r="M24" s="191">
        <v>0</v>
      </c>
      <c r="N24" s="98">
        <f t="shared" si="3"/>
        <v>0</v>
      </c>
    </row>
    <row r="25" spans="1:14" ht="15.75" thickBot="1" x14ac:dyDescent="0.3">
      <c r="A25" s="23" t="s">
        <v>242</v>
      </c>
      <c r="B25" s="190">
        <v>0</v>
      </c>
      <c r="C25" s="191">
        <v>0</v>
      </c>
      <c r="D25" s="191">
        <v>0</v>
      </c>
      <c r="E25" s="191">
        <v>0</v>
      </c>
      <c r="F25" s="191">
        <v>0</v>
      </c>
      <c r="G25" s="191">
        <v>0</v>
      </c>
      <c r="H25" s="191">
        <v>0</v>
      </c>
      <c r="I25" s="191">
        <v>0</v>
      </c>
      <c r="J25" s="191">
        <v>0</v>
      </c>
      <c r="K25" s="191">
        <v>0</v>
      </c>
      <c r="L25" s="191">
        <v>0</v>
      </c>
      <c r="M25" s="191">
        <v>0</v>
      </c>
      <c r="N25" s="98">
        <f t="shared" si="3"/>
        <v>0</v>
      </c>
    </row>
    <row r="26" spans="1:14" ht="15.75" thickBot="1" x14ac:dyDescent="0.3">
      <c r="A26" s="23" t="s">
        <v>243</v>
      </c>
      <c r="B26" s="190">
        <v>0</v>
      </c>
      <c r="C26" s="191">
        <v>0</v>
      </c>
      <c r="D26" s="191">
        <v>0</v>
      </c>
      <c r="E26" s="191">
        <v>0</v>
      </c>
      <c r="F26" s="191">
        <v>0</v>
      </c>
      <c r="G26" s="191">
        <v>0</v>
      </c>
      <c r="H26" s="191">
        <v>0</v>
      </c>
      <c r="I26" s="191">
        <v>0</v>
      </c>
      <c r="J26" s="191">
        <v>0</v>
      </c>
      <c r="K26" s="191">
        <v>0</v>
      </c>
      <c r="L26" s="191">
        <v>0</v>
      </c>
      <c r="M26" s="191">
        <v>0</v>
      </c>
      <c r="N26" s="98">
        <f t="shared" si="3"/>
        <v>0</v>
      </c>
    </row>
    <row r="27" spans="1:14" ht="15.75" thickBot="1" x14ac:dyDescent="0.3">
      <c r="A27" s="23" t="s">
        <v>245</v>
      </c>
      <c r="B27" s="190">
        <v>0</v>
      </c>
      <c r="C27" s="191">
        <v>0</v>
      </c>
      <c r="D27" s="191">
        <v>0</v>
      </c>
      <c r="E27" s="191">
        <v>0</v>
      </c>
      <c r="F27" s="191">
        <v>0</v>
      </c>
      <c r="G27" s="191">
        <v>0</v>
      </c>
      <c r="H27" s="191">
        <v>0</v>
      </c>
      <c r="I27" s="191">
        <v>0</v>
      </c>
      <c r="J27" s="191">
        <v>0</v>
      </c>
      <c r="K27" s="191">
        <v>0</v>
      </c>
      <c r="L27" s="191">
        <v>0</v>
      </c>
      <c r="M27" s="191">
        <v>0</v>
      </c>
      <c r="N27" s="98">
        <f t="shared" si="3"/>
        <v>0</v>
      </c>
    </row>
    <row r="28" spans="1:14" ht="15.75" thickBot="1" x14ac:dyDescent="0.3">
      <c r="A28" s="23" t="s">
        <v>39</v>
      </c>
      <c r="B28" s="190">
        <v>0</v>
      </c>
      <c r="C28" s="191">
        <v>0</v>
      </c>
      <c r="D28" s="191">
        <v>0</v>
      </c>
      <c r="E28" s="191">
        <v>0</v>
      </c>
      <c r="F28" s="191">
        <v>0</v>
      </c>
      <c r="G28" s="191">
        <v>0</v>
      </c>
      <c r="H28" s="191">
        <v>0</v>
      </c>
      <c r="I28" s="191">
        <v>0</v>
      </c>
      <c r="J28" s="191">
        <v>0</v>
      </c>
      <c r="K28" s="191">
        <v>0</v>
      </c>
      <c r="L28" s="191">
        <v>0</v>
      </c>
      <c r="M28" s="191">
        <v>0</v>
      </c>
      <c r="N28" s="98">
        <f t="shared" si="3"/>
        <v>0</v>
      </c>
    </row>
    <row r="29" spans="1:14" ht="15.75" thickBot="1" x14ac:dyDescent="0.3">
      <c r="A29" s="177" t="s">
        <v>322</v>
      </c>
      <c r="B29" s="190">
        <v>0</v>
      </c>
      <c r="C29" s="191">
        <v>0</v>
      </c>
      <c r="D29" s="191">
        <v>0</v>
      </c>
      <c r="E29" s="191">
        <v>0</v>
      </c>
      <c r="F29" s="191">
        <v>0</v>
      </c>
      <c r="G29" s="191">
        <v>0</v>
      </c>
      <c r="H29" s="191">
        <v>0</v>
      </c>
      <c r="I29" s="191">
        <v>0</v>
      </c>
      <c r="J29" s="191">
        <v>0</v>
      </c>
      <c r="K29" s="191">
        <v>0</v>
      </c>
      <c r="L29" s="191">
        <v>0</v>
      </c>
      <c r="M29" s="191">
        <v>0</v>
      </c>
      <c r="N29" s="98">
        <f t="shared" si="3"/>
        <v>0</v>
      </c>
    </row>
    <row r="30" spans="1:14" ht="15.75" thickBot="1" x14ac:dyDescent="0.3">
      <c r="A30" s="23" t="s">
        <v>42</v>
      </c>
      <c r="B30" s="190">
        <v>0</v>
      </c>
      <c r="C30" s="191">
        <v>0</v>
      </c>
      <c r="D30" s="191">
        <v>0</v>
      </c>
      <c r="E30" s="191">
        <v>0</v>
      </c>
      <c r="F30" s="191">
        <v>0</v>
      </c>
      <c r="G30" s="191">
        <v>0</v>
      </c>
      <c r="H30" s="191">
        <v>0</v>
      </c>
      <c r="I30" s="191">
        <v>0</v>
      </c>
      <c r="J30" s="191">
        <v>0</v>
      </c>
      <c r="K30" s="191">
        <v>0</v>
      </c>
      <c r="L30" s="191">
        <v>0</v>
      </c>
      <c r="M30" s="191">
        <v>0</v>
      </c>
      <c r="N30" s="98">
        <f t="shared" si="3"/>
        <v>0</v>
      </c>
    </row>
    <row r="31" spans="1:14" ht="15.75" thickBot="1" x14ac:dyDescent="0.3">
      <c r="A31" s="23" t="s">
        <v>44</v>
      </c>
      <c r="B31" s="190">
        <v>0</v>
      </c>
      <c r="C31" s="191">
        <v>0</v>
      </c>
      <c r="D31" s="191">
        <v>0</v>
      </c>
      <c r="E31" s="191">
        <v>0</v>
      </c>
      <c r="F31" s="191">
        <v>0</v>
      </c>
      <c r="G31" s="191">
        <v>0</v>
      </c>
      <c r="H31" s="191">
        <v>0</v>
      </c>
      <c r="I31" s="191">
        <v>0</v>
      </c>
      <c r="J31" s="191">
        <v>0</v>
      </c>
      <c r="K31" s="191">
        <v>0</v>
      </c>
      <c r="L31" s="191">
        <v>0</v>
      </c>
      <c r="M31" s="191">
        <v>0</v>
      </c>
      <c r="N31" s="98">
        <f t="shared" si="3"/>
        <v>0</v>
      </c>
    </row>
    <row r="32" spans="1:14" ht="15.75" thickBot="1" x14ac:dyDescent="0.3">
      <c r="A32" s="23" t="s">
        <v>246</v>
      </c>
      <c r="B32" s="190">
        <v>0</v>
      </c>
      <c r="C32" s="191">
        <v>0</v>
      </c>
      <c r="D32" s="191">
        <v>0</v>
      </c>
      <c r="E32" s="191">
        <v>0</v>
      </c>
      <c r="F32" s="191">
        <v>0</v>
      </c>
      <c r="G32" s="191">
        <v>0</v>
      </c>
      <c r="H32" s="191">
        <v>0</v>
      </c>
      <c r="I32" s="191">
        <v>0</v>
      </c>
      <c r="J32" s="191">
        <v>0</v>
      </c>
      <c r="K32" s="191">
        <v>0</v>
      </c>
      <c r="L32" s="191">
        <v>0</v>
      </c>
      <c r="M32" s="191">
        <v>0</v>
      </c>
      <c r="N32" s="98">
        <f t="shared" si="3"/>
        <v>0</v>
      </c>
    </row>
    <row r="33" spans="1:14" ht="15.75" thickBot="1" x14ac:dyDescent="0.3">
      <c r="A33" s="23" t="s">
        <v>36</v>
      </c>
      <c r="B33" s="190">
        <v>0</v>
      </c>
      <c r="C33" s="191">
        <v>0</v>
      </c>
      <c r="D33" s="191">
        <v>0</v>
      </c>
      <c r="E33" s="191">
        <v>0</v>
      </c>
      <c r="F33" s="191">
        <v>0</v>
      </c>
      <c r="G33" s="191">
        <v>0</v>
      </c>
      <c r="H33" s="191">
        <v>0</v>
      </c>
      <c r="I33" s="191">
        <v>0</v>
      </c>
      <c r="J33" s="191">
        <v>0</v>
      </c>
      <c r="K33" s="191">
        <v>0</v>
      </c>
      <c r="L33" s="191">
        <v>0</v>
      </c>
      <c r="M33" s="191">
        <v>0</v>
      </c>
      <c r="N33" s="98">
        <f t="shared" ref="N33" si="5">SUM(B33:M33)</f>
        <v>0</v>
      </c>
    </row>
    <row r="34" spans="1:14" ht="15.75" thickBot="1" x14ac:dyDescent="0.3">
      <c r="A34" s="23" t="s">
        <v>45</v>
      </c>
      <c r="B34" s="190">
        <v>0</v>
      </c>
      <c r="C34" s="191">
        <v>0</v>
      </c>
      <c r="D34" s="191">
        <v>0</v>
      </c>
      <c r="E34" s="191">
        <v>0</v>
      </c>
      <c r="F34" s="191">
        <v>0</v>
      </c>
      <c r="G34" s="191">
        <v>0</v>
      </c>
      <c r="H34" s="191">
        <v>0</v>
      </c>
      <c r="I34" s="191">
        <v>0</v>
      </c>
      <c r="J34" s="191">
        <v>0</v>
      </c>
      <c r="K34" s="191">
        <v>0</v>
      </c>
      <c r="L34" s="191">
        <v>0</v>
      </c>
      <c r="M34" s="191">
        <v>0</v>
      </c>
      <c r="N34" s="98">
        <f t="shared" si="3"/>
        <v>0</v>
      </c>
    </row>
    <row r="35" spans="1:14" ht="15.75" thickBot="1" x14ac:dyDescent="0.3">
      <c r="A35" s="23" t="s">
        <v>120</v>
      </c>
      <c r="B35" s="190">
        <v>0</v>
      </c>
      <c r="C35" s="191">
        <v>0</v>
      </c>
      <c r="D35" s="191">
        <v>0</v>
      </c>
      <c r="E35" s="191">
        <v>0</v>
      </c>
      <c r="F35" s="191">
        <v>0</v>
      </c>
      <c r="G35" s="191">
        <v>0</v>
      </c>
      <c r="H35" s="191">
        <v>0</v>
      </c>
      <c r="I35" s="191">
        <v>0</v>
      </c>
      <c r="J35" s="191">
        <v>0</v>
      </c>
      <c r="K35" s="191">
        <v>0</v>
      </c>
      <c r="L35" s="191">
        <v>0</v>
      </c>
      <c r="M35" s="191">
        <v>0</v>
      </c>
      <c r="N35" s="98">
        <f t="shared" si="3"/>
        <v>0</v>
      </c>
    </row>
    <row r="36" spans="1:14" ht="15.75" thickBot="1" x14ac:dyDescent="0.3">
      <c r="A36" s="23" t="s">
        <v>248</v>
      </c>
      <c r="B36" s="190">
        <v>0</v>
      </c>
      <c r="C36" s="191">
        <v>0</v>
      </c>
      <c r="D36" s="191">
        <v>0</v>
      </c>
      <c r="E36" s="191">
        <v>0</v>
      </c>
      <c r="F36" s="191">
        <v>0</v>
      </c>
      <c r="G36" s="191">
        <v>0</v>
      </c>
      <c r="H36" s="191">
        <v>0</v>
      </c>
      <c r="I36" s="191">
        <v>0</v>
      </c>
      <c r="J36" s="191">
        <v>0</v>
      </c>
      <c r="K36" s="191">
        <v>0</v>
      </c>
      <c r="L36" s="191">
        <v>0</v>
      </c>
      <c r="M36" s="191">
        <v>0</v>
      </c>
      <c r="N36" s="98">
        <f t="shared" si="3"/>
        <v>0</v>
      </c>
    </row>
    <row r="37" spans="1:14" ht="15.75" thickBot="1" x14ac:dyDescent="0.3">
      <c r="A37" s="23" t="s">
        <v>37</v>
      </c>
      <c r="B37" s="190">
        <v>0</v>
      </c>
      <c r="C37" s="191">
        <v>0</v>
      </c>
      <c r="D37" s="191">
        <v>0</v>
      </c>
      <c r="E37" s="191">
        <v>0</v>
      </c>
      <c r="F37" s="191">
        <v>0</v>
      </c>
      <c r="G37" s="191">
        <v>0</v>
      </c>
      <c r="H37" s="191">
        <v>0</v>
      </c>
      <c r="I37" s="191">
        <v>0</v>
      </c>
      <c r="J37" s="191">
        <v>0</v>
      </c>
      <c r="K37" s="191">
        <v>0</v>
      </c>
      <c r="L37" s="191">
        <v>0</v>
      </c>
      <c r="M37" s="191">
        <v>0</v>
      </c>
      <c r="N37" s="98">
        <f t="shared" si="3"/>
        <v>0</v>
      </c>
    </row>
    <row r="38" spans="1:14" ht="15.75" thickBot="1" x14ac:dyDescent="0.3">
      <c r="A38" s="23" t="s">
        <v>247</v>
      </c>
      <c r="B38" s="190">
        <v>0</v>
      </c>
      <c r="C38" s="191">
        <v>0</v>
      </c>
      <c r="D38" s="191">
        <v>0</v>
      </c>
      <c r="E38" s="191">
        <v>0</v>
      </c>
      <c r="F38" s="191">
        <v>0</v>
      </c>
      <c r="G38" s="191">
        <v>0</v>
      </c>
      <c r="H38" s="191">
        <v>0</v>
      </c>
      <c r="I38" s="191">
        <v>0</v>
      </c>
      <c r="J38" s="191">
        <v>0</v>
      </c>
      <c r="K38" s="191">
        <v>0</v>
      </c>
      <c r="L38" s="191">
        <v>0</v>
      </c>
      <c r="M38" s="191">
        <v>0</v>
      </c>
      <c r="N38" s="98">
        <f t="shared" si="3"/>
        <v>0</v>
      </c>
    </row>
    <row r="39" spans="1:14" ht="15.75" thickBot="1" x14ac:dyDescent="0.3">
      <c r="A39" s="23" t="s">
        <v>38</v>
      </c>
      <c r="B39" s="190">
        <v>0</v>
      </c>
      <c r="C39" s="191">
        <v>0</v>
      </c>
      <c r="D39" s="191">
        <v>0</v>
      </c>
      <c r="E39" s="191">
        <v>0</v>
      </c>
      <c r="F39" s="191">
        <v>0</v>
      </c>
      <c r="G39" s="191">
        <v>0</v>
      </c>
      <c r="H39" s="191">
        <v>0</v>
      </c>
      <c r="I39" s="191">
        <v>0</v>
      </c>
      <c r="J39" s="191">
        <v>0</v>
      </c>
      <c r="K39" s="191">
        <v>0</v>
      </c>
      <c r="L39" s="191">
        <v>0</v>
      </c>
      <c r="M39" s="191">
        <v>0</v>
      </c>
      <c r="N39" s="98">
        <f t="shared" si="3"/>
        <v>0</v>
      </c>
    </row>
    <row r="40" spans="1:14" ht="15.75" thickBot="1" x14ac:dyDescent="0.3">
      <c r="A40" s="23" t="s">
        <v>269</v>
      </c>
      <c r="B40" s="190">
        <v>0</v>
      </c>
      <c r="C40" s="191">
        <v>0</v>
      </c>
      <c r="D40" s="191">
        <v>0</v>
      </c>
      <c r="E40" s="191">
        <v>0</v>
      </c>
      <c r="F40" s="191">
        <v>0</v>
      </c>
      <c r="G40" s="191">
        <v>0</v>
      </c>
      <c r="H40" s="191">
        <v>0</v>
      </c>
      <c r="I40" s="191">
        <v>0</v>
      </c>
      <c r="J40" s="191">
        <v>0</v>
      </c>
      <c r="K40" s="191">
        <v>0</v>
      </c>
      <c r="L40" s="191">
        <v>0</v>
      </c>
      <c r="M40" s="191">
        <v>0</v>
      </c>
      <c r="N40" s="98">
        <f t="shared" si="3"/>
        <v>0</v>
      </c>
    </row>
    <row r="41" spans="1:14" ht="15.75" thickBot="1" x14ac:dyDescent="0.3">
      <c r="A41" s="23" t="s">
        <v>101</v>
      </c>
      <c r="B41" s="190">
        <v>0</v>
      </c>
      <c r="C41" s="191">
        <v>0</v>
      </c>
      <c r="D41" s="191">
        <v>0</v>
      </c>
      <c r="E41" s="191">
        <v>0</v>
      </c>
      <c r="F41" s="191">
        <v>0</v>
      </c>
      <c r="G41" s="191">
        <v>0</v>
      </c>
      <c r="H41" s="191">
        <v>0</v>
      </c>
      <c r="I41" s="191">
        <v>0</v>
      </c>
      <c r="J41" s="191">
        <v>0</v>
      </c>
      <c r="K41" s="191">
        <v>0</v>
      </c>
      <c r="L41" s="191">
        <v>0</v>
      </c>
      <c r="M41" s="191">
        <v>0</v>
      </c>
      <c r="N41" s="98">
        <f t="shared" si="3"/>
        <v>0</v>
      </c>
    </row>
    <row r="42" spans="1:14" ht="15.75" thickBot="1" x14ac:dyDescent="0.3">
      <c r="A42" s="23" t="s">
        <v>249</v>
      </c>
      <c r="B42" s="190">
        <v>0</v>
      </c>
      <c r="C42" s="191">
        <v>0</v>
      </c>
      <c r="D42" s="191">
        <v>0</v>
      </c>
      <c r="E42" s="191">
        <v>0</v>
      </c>
      <c r="F42" s="191">
        <v>0</v>
      </c>
      <c r="G42" s="191">
        <v>0</v>
      </c>
      <c r="H42" s="191">
        <v>0</v>
      </c>
      <c r="I42" s="191">
        <v>0</v>
      </c>
      <c r="J42" s="191">
        <v>0</v>
      </c>
      <c r="K42" s="191">
        <v>0</v>
      </c>
      <c r="L42" s="191">
        <v>0</v>
      </c>
      <c r="M42" s="191">
        <v>0</v>
      </c>
      <c r="N42" s="98">
        <f t="shared" si="3"/>
        <v>0</v>
      </c>
    </row>
    <row r="43" spans="1:14" ht="15.75" thickBot="1" x14ac:dyDescent="0.3">
      <c r="A43" s="23" t="s">
        <v>40</v>
      </c>
      <c r="B43" s="190">
        <v>0</v>
      </c>
      <c r="C43" s="191">
        <v>0</v>
      </c>
      <c r="D43" s="191">
        <v>0</v>
      </c>
      <c r="E43" s="191">
        <v>0</v>
      </c>
      <c r="F43" s="191">
        <v>0</v>
      </c>
      <c r="G43" s="191">
        <v>0</v>
      </c>
      <c r="H43" s="191">
        <v>0</v>
      </c>
      <c r="I43" s="191">
        <v>0</v>
      </c>
      <c r="J43" s="191">
        <v>0</v>
      </c>
      <c r="K43" s="191">
        <v>0</v>
      </c>
      <c r="L43" s="191">
        <v>0</v>
      </c>
      <c r="M43" s="191">
        <v>0</v>
      </c>
      <c r="N43" s="98">
        <f t="shared" si="3"/>
        <v>0</v>
      </c>
    </row>
    <row r="44" spans="1:14" ht="15.75" thickBot="1" x14ac:dyDescent="0.3">
      <c r="A44" s="24" t="s">
        <v>54</v>
      </c>
      <c r="B44" s="192">
        <v>0</v>
      </c>
      <c r="C44" s="193">
        <v>0</v>
      </c>
      <c r="D44" s="193">
        <v>0</v>
      </c>
      <c r="E44" s="193">
        <v>0</v>
      </c>
      <c r="F44" s="193">
        <v>0</v>
      </c>
      <c r="G44" s="193">
        <v>0</v>
      </c>
      <c r="H44" s="193">
        <v>0</v>
      </c>
      <c r="I44" s="193">
        <v>0</v>
      </c>
      <c r="J44" s="193">
        <v>0</v>
      </c>
      <c r="K44" s="193">
        <v>0</v>
      </c>
      <c r="L44" s="193">
        <v>0</v>
      </c>
      <c r="M44" s="193">
        <v>0</v>
      </c>
      <c r="N44" s="99">
        <f t="shared" si="3"/>
        <v>0</v>
      </c>
    </row>
    <row r="45" spans="1:14" ht="21.75" customHeight="1" thickBot="1" x14ac:dyDescent="0.3">
      <c r="A45" s="100" t="s">
        <v>250</v>
      </c>
      <c r="B45" s="101">
        <f t="shared" ref="B45:N45" si="6">SUM(B14:B44)</f>
        <v>0</v>
      </c>
      <c r="C45" s="102">
        <f t="shared" si="6"/>
        <v>0</v>
      </c>
      <c r="D45" s="102">
        <f t="shared" si="6"/>
        <v>0</v>
      </c>
      <c r="E45" s="102">
        <f t="shared" si="6"/>
        <v>0</v>
      </c>
      <c r="F45" s="102">
        <f t="shared" si="6"/>
        <v>0</v>
      </c>
      <c r="G45" s="102">
        <f t="shared" si="6"/>
        <v>0</v>
      </c>
      <c r="H45" s="102">
        <f t="shared" si="6"/>
        <v>0</v>
      </c>
      <c r="I45" s="102">
        <f t="shared" si="6"/>
        <v>0</v>
      </c>
      <c r="J45" s="102">
        <f t="shared" si="6"/>
        <v>0</v>
      </c>
      <c r="K45" s="102">
        <f t="shared" si="6"/>
        <v>0</v>
      </c>
      <c r="L45" s="102">
        <f t="shared" si="6"/>
        <v>0</v>
      </c>
      <c r="M45" s="102">
        <f t="shared" si="6"/>
        <v>0</v>
      </c>
      <c r="N45" s="103">
        <f t="shared" si="6"/>
        <v>0</v>
      </c>
    </row>
    <row r="46" spans="1:14" ht="15.75" thickBot="1" x14ac:dyDescent="0.3">
      <c r="A46" s="96"/>
      <c r="B46" s="97"/>
      <c r="C46" s="97"/>
      <c r="D46" s="97"/>
      <c r="E46" s="97"/>
      <c r="F46" s="97"/>
      <c r="G46" s="97"/>
      <c r="H46" s="97"/>
      <c r="I46" s="97"/>
      <c r="J46" s="97"/>
      <c r="K46" s="97"/>
      <c r="L46" s="97"/>
      <c r="M46" s="97"/>
      <c r="N46" s="97"/>
    </row>
    <row r="47" spans="1:14" ht="18" customHeight="1" x14ac:dyDescent="0.25">
      <c r="A47" s="104" t="s">
        <v>121</v>
      </c>
      <c r="B47" s="302">
        <f t="shared" ref="B47:N47" si="7">B11-B45</f>
        <v>0</v>
      </c>
      <c r="C47" s="302">
        <f t="shared" si="7"/>
        <v>0</v>
      </c>
      <c r="D47" s="302">
        <f t="shared" si="7"/>
        <v>0</v>
      </c>
      <c r="E47" s="302">
        <f t="shared" si="7"/>
        <v>0</v>
      </c>
      <c r="F47" s="302">
        <f t="shared" si="7"/>
        <v>0</v>
      </c>
      <c r="G47" s="302">
        <f t="shared" si="7"/>
        <v>0</v>
      </c>
      <c r="H47" s="302">
        <f t="shared" si="7"/>
        <v>0</v>
      </c>
      <c r="I47" s="302">
        <f t="shared" si="7"/>
        <v>0</v>
      </c>
      <c r="J47" s="302">
        <f t="shared" si="7"/>
        <v>0</v>
      </c>
      <c r="K47" s="302">
        <f t="shared" si="7"/>
        <v>0</v>
      </c>
      <c r="L47" s="302">
        <f t="shared" si="7"/>
        <v>0</v>
      </c>
      <c r="M47" s="302">
        <f t="shared" si="7"/>
        <v>0</v>
      </c>
      <c r="N47" s="302">
        <f t="shared" si="7"/>
        <v>0</v>
      </c>
    </row>
    <row r="48" spans="1:14" ht="15.75" customHeight="1" thickBot="1" x14ac:dyDescent="0.3">
      <c r="A48" s="105" t="s">
        <v>251</v>
      </c>
      <c r="B48" s="304"/>
      <c r="C48" s="304"/>
      <c r="D48" s="304"/>
      <c r="E48" s="304"/>
      <c r="F48" s="304"/>
      <c r="G48" s="304"/>
      <c r="H48" s="304"/>
      <c r="I48" s="304"/>
      <c r="J48" s="304"/>
      <c r="K48" s="304"/>
      <c r="L48" s="304"/>
      <c r="M48" s="304"/>
      <c r="N48" s="304"/>
    </row>
    <row r="49" spans="1:14" ht="15.75" thickBot="1" x14ac:dyDescent="0.3">
      <c r="A49" s="96"/>
      <c r="B49" s="97"/>
      <c r="C49" s="97"/>
      <c r="D49" s="97"/>
      <c r="E49" s="97"/>
      <c r="F49" s="97"/>
      <c r="G49" s="97"/>
      <c r="H49" s="97"/>
      <c r="I49" s="97"/>
      <c r="J49" s="97"/>
      <c r="K49" s="97"/>
      <c r="L49" s="97"/>
      <c r="M49" s="97"/>
      <c r="N49" s="97"/>
    </row>
    <row r="50" spans="1:14" ht="16.5" thickBot="1" x14ac:dyDescent="0.3">
      <c r="A50" s="106" t="s">
        <v>48</v>
      </c>
      <c r="B50" s="97"/>
      <c r="C50" s="97"/>
      <c r="D50" s="97"/>
      <c r="E50" s="97"/>
      <c r="F50" s="97"/>
      <c r="G50" s="97"/>
      <c r="H50" s="97"/>
      <c r="I50" s="97"/>
      <c r="J50" s="97"/>
      <c r="K50" s="97"/>
      <c r="L50" s="97"/>
      <c r="M50" s="97"/>
      <c r="N50" s="97"/>
    </row>
    <row r="51" spans="1:14" ht="15.75" thickBot="1" x14ac:dyDescent="0.3">
      <c r="A51" s="22" t="s">
        <v>252</v>
      </c>
      <c r="B51" s="189">
        <v>0</v>
      </c>
      <c r="C51" s="189">
        <v>0</v>
      </c>
      <c r="D51" s="189">
        <v>0</v>
      </c>
      <c r="E51" s="189">
        <v>0</v>
      </c>
      <c r="F51" s="189">
        <v>0</v>
      </c>
      <c r="G51" s="189">
        <v>0</v>
      </c>
      <c r="H51" s="189">
        <v>0</v>
      </c>
      <c r="I51" s="189">
        <v>0</v>
      </c>
      <c r="J51" s="189">
        <v>0</v>
      </c>
      <c r="K51" s="189">
        <v>0</v>
      </c>
      <c r="L51" s="189">
        <v>0</v>
      </c>
      <c r="M51" s="189">
        <v>0</v>
      </c>
      <c r="N51" s="98">
        <f>SUM(B51:M51)</f>
        <v>0</v>
      </c>
    </row>
    <row r="52" spans="1:14" ht="15.75" thickBot="1" x14ac:dyDescent="0.3">
      <c r="A52" s="23" t="s">
        <v>55</v>
      </c>
      <c r="B52" s="191">
        <v>0</v>
      </c>
      <c r="C52" s="191">
        <v>0</v>
      </c>
      <c r="D52" s="191">
        <v>0</v>
      </c>
      <c r="E52" s="191">
        <v>0</v>
      </c>
      <c r="F52" s="191">
        <v>0</v>
      </c>
      <c r="G52" s="191">
        <v>0</v>
      </c>
      <c r="H52" s="191">
        <v>0</v>
      </c>
      <c r="I52" s="191">
        <v>0</v>
      </c>
      <c r="J52" s="191">
        <v>0</v>
      </c>
      <c r="K52" s="191">
        <v>0</v>
      </c>
      <c r="L52" s="191">
        <v>0</v>
      </c>
      <c r="M52" s="191">
        <v>0</v>
      </c>
      <c r="N52" s="98">
        <f t="shared" ref="N52:N56" si="8">SUM(B52:M52)</f>
        <v>0</v>
      </c>
    </row>
    <row r="53" spans="1:14" ht="15.75" thickBot="1" x14ac:dyDescent="0.3">
      <c r="A53" s="23" t="s">
        <v>256</v>
      </c>
      <c r="B53" s="191">
        <v>0</v>
      </c>
      <c r="C53" s="191">
        <v>0</v>
      </c>
      <c r="D53" s="191">
        <v>0</v>
      </c>
      <c r="E53" s="191">
        <v>0</v>
      </c>
      <c r="F53" s="191">
        <v>0</v>
      </c>
      <c r="G53" s="191">
        <v>0</v>
      </c>
      <c r="H53" s="191">
        <v>0</v>
      </c>
      <c r="I53" s="191">
        <v>0</v>
      </c>
      <c r="J53" s="191">
        <v>0</v>
      </c>
      <c r="K53" s="191">
        <v>0</v>
      </c>
      <c r="L53" s="191">
        <v>0</v>
      </c>
      <c r="M53" s="191">
        <v>0</v>
      </c>
      <c r="N53" s="98">
        <f t="shared" si="8"/>
        <v>0</v>
      </c>
    </row>
    <row r="54" spans="1:14" ht="15.75" thickBot="1" x14ac:dyDescent="0.3">
      <c r="A54" s="23" t="s">
        <v>270</v>
      </c>
      <c r="B54" s="191">
        <v>0</v>
      </c>
      <c r="C54" s="191">
        <v>0</v>
      </c>
      <c r="D54" s="191">
        <v>0</v>
      </c>
      <c r="E54" s="191">
        <v>0</v>
      </c>
      <c r="F54" s="191">
        <v>0</v>
      </c>
      <c r="G54" s="191">
        <v>0</v>
      </c>
      <c r="H54" s="191">
        <v>0</v>
      </c>
      <c r="I54" s="191">
        <v>0</v>
      </c>
      <c r="J54" s="191">
        <v>0</v>
      </c>
      <c r="K54" s="191">
        <v>0</v>
      </c>
      <c r="L54" s="191">
        <v>0</v>
      </c>
      <c r="M54" s="191">
        <v>0</v>
      </c>
      <c r="N54" s="98">
        <f t="shared" si="8"/>
        <v>0</v>
      </c>
    </row>
    <row r="55" spans="1:14" ht="15.75" thickBot="1" x14ac:dyDescent="0.3">
      <c r="A55" s="24" t="s">
        <v>56</v>
      </c>
      <c r="B55" s="194">
        <v>0</v>
      </c>
      <c r="C55" s="194">
        <v>0</v>
      </c>
      <c r="D55" s="194">
        <v>0</v>
      </c>
      <c r="E55" s="194">
        <v>0</v>
      </c>
      <c r="F55" s="194">
        <v>0</v>
      </c>
      <c r="G55" s="194">
        <v>0</v>
      </c>
      <c r="H55" s="194">
        <v>0</v>
      </c>
      <c r="I55" s="194">
        <v>0</v>
      </c>
      <c r="J55" s="194">
        <v>0</v>
      </c>
      <c r="K55" s="194">
        <v>0</v>
      </c>
      <c r="L55" s="194">
        <v>0</v>
      </c>
      <c r="M55" s="194">
        <v>0</v>
      </c>
      <c r="N55" s="98">
        <f t="shared" si="8"/>
        <v>0</v>
      </c>
    </row>
    <row r="56" spans="1:14" ht="21" customHeight="1" thickBot="1" x14ac:dyDescent="0.3">
      <c r="A56" s="92" t="s">
        <v>253</v>
      </c>
      <c r="B56" s="107">
        <f>SUM(B51:B55)</f>
        <v>0</v>
      </c>
      <c r="C56" s="107">
        <f t="shared" ref="C56:M56" si="9">SUM(C51:C55)</f>
        <v>0</v>
      </c>
      <c r="D56" s="107">
        <f t="shared" si="9"/>
        <v>0</v>
      </c>
      <c r="E56" s="107">
        <f t="shared" si="9"/>
        <v>0</v>
      </c>
      <c r="F56" s="107">
        <f t="shared" si="9"/>
        <v>0</v>
      </c>
      <c r="G56" s="107">
        <f t="shared" si="9"/>
        <v>0</v>
      </c>
      <c r="H56" s="107">
        <f t="shared" si="9"/>
        <v>0</v>
      </c>
      <c r="I56" s="107">
        <f t="shared" si="9"/>
        <v>0</v>
      </c>
      <c r="J56" s="107">
        <f t="shared" si="9"/>
        <v>0</v>
      </c>
      <c r="K56" s="107">
        <f t="shared" si="9"/>
        <v>0</v>
      </c>
      <c r="L56" s="107">
        <f t="shared" si="9"/>
        <v>0</v>
      </c>
      <c r="M56" s="107">
        <f t="shared" si="9"/>
        <v>0</v>
      </c>
      <c r="N56" s="98">
        <f t="shared" si="8"/>
        <v>0</v>
      </c>
    </row>
    <row r="57" spans="1:14" ht="15.75" thickBot="1" x14ac:dyDescent="0.3">
      <c r="A57" s="96"/>
      <c r="B57" s="97"/>
      <c r="C57" s="97"/>
      <c r="D57" s="97"/>
      <c r="E57" s="97"/>
      <c r="F57" s="97"/>
      <c r="G57" s="97"/>
      <c r="H57" s="97"/>
      <c r="I57" s="97"/>
      <c r="J57" s="97"/>
      <c r="K57" s="97"/>
      <c r="L57" s="97"/>
      <c r="M57" s="97"/>
      <c r="N57" s="97"/>
    </row>
    <row r="58" spans="1:14" ht="16.5" thickBot="1" x14ac:dyDescent="0.3">
      <c r="A58" s="106" t="s">
        <v>255</v>
      </c>
    </row>
    <row r="59" spans="1:14" ht="15.75" thickBot="1" x14ac:dyDescent="0.3">
      <c r="A59" s="113" t="s">
        <v>261</v>
      </c>
      <c r="B59" s="188">
        <v>0</v>
      </c>
      <c r="C59" s="189">
        <v>0</v>
      </c>
      <c r="D59" s="189">
        <v>0</v>
      </c>
      <c r="E59" s="189">
        <v>0</v>
      </c>
      <c r="F59" s="189">
        <v>0</v>
      </c>
      <c r="G59" s="189">
        <v>0</v>
      </c>
      <c r="H59" s="189">
        <v>0</v>
      </c>
      <c r="I59" s="189">
        <v>0</v>
      </c>
      <c r="J59" s="189">
        <v>0</v>
      </c>
      <c r="K59" s="189">
        <v>0</v>
      </c>
      <c r="L59" s="189">
        <v>0</v>
      </c>
      <c r="M59" s="189">
        <v>0</v>
      </c>
      <c r="N59" s="38">
        <f>SUM(B59:M59)</f>
        <v>0</v>
      </c>
    </row>
    <row r="60" spans="1:14" ht="15.75" thickBot="1" x14ac:dyDescent="0.3">
      <c r="A60" s="60" t="s">
        <v>262</v>
      </c>
      <c r="B60" s="190">
        <v>0</v>
      </c>
      <c r="C60" s="191">
        <v>0</v>
      </c>
      <c r="D60" s="191">
        <v>0</v>
      </c>
      <c r="E60" s="191">
        <v>0</v>
      </c>
      <c r="F60" s="191">
        <v>0</v>
      </c>
      <c r="G60" s="191">
        <v>0</v>
      </c>
      <c r="H60" s="191">
        <v>0</v>
      </c>
      <c r="I60" s="191">
        <v>0</v>
      </c>
      <c r="J60" s="191">
        <v>0</v>
      </c>
      <c r="K60" s="191">
        <v>0</v>
      </c>
      <c r="L60" s="191">
        <v>0</v>
      </c>
      <c r="M60" s="191">
        <v>0</v>
      </c>
      <c r="N60" s="38">
        <f t="shared" ref="N60:N71" si="10">SUM(B60:M60)</f>
        <v>0</v>
      </c>
    </row>
    <row r="61" spans="1:14" ht="15.75" thickBot="1" x14ac:dyDescent="0.3">
      <c r="A61" s="60" t="s">
        <v>300</v>
      </c>
      <c r="B61" s="190">
        <v>0</v>
      </c>
      <c r="C61" s="191">
        <v>0</v>
      </c>
      <c r="D61" s="191">
        <v>0</v>
      </c>
      <c r="E61" s="191">
        <v>0</v>
      </c>
      <c r="F61" s="191">
        <v>0</v>
      </c>
      <c r="G61" s="191">
        <v>0</v>
      </c>
      <c r="H61" s="191">
        <v>0</v>
      </c>
      <c r="I61" s="191">
        <v>0</v>
      </c>
      <c r="J61" s="191">
        <v>0</v>
      </c>
      <c r="K61" s="191">
        <v>0</v>
      </c>
      <c r="L61" s="191">
        <v>0</v>
      </c>
      <c r="M61" s="191">
        <v>0</v>
      </c>
      <c r="N61" s="38">
        <f t="shared" ref="N61" si="11">SUM(B61:M61)</f>
        <v>0</v>
      </c>
    </row>
    <row r="62" spans="1:14" ht="15.75" thickBot="1" x14ac:dyDescent="0.3">
      <c r="A62" s="60" t="s">
        <v>260</v>
      </c>
      <c r="B62" s="190">
        <v>0</v>
      </c>
      <c r="C62" s="191">
        <v>0</v>
      </c>
      <c r="D62" s="191">
        <v>0</v>
      </c>
      <c r="E62" s="191">
        <v>0</v>
      </c>
      <c r="F62" s="191">
        <v>0</v>
      </c>
      <c r="G62" s="191">
        <v>0</v>
      </c>
      <c r="H62" s="191">
        <v>0</v>
      </c>
      <c r="I62" s="191">
        <v>0</v>
      </c>
      <c r="J62" s="191">
        <v>0</v>
      </c>
      <c r="K62" s="191">
        <v>0</v>
      </c>
      <c r="L62" s="191">
        <v>0</v>
      </c>
      <c r="M62" s="191">
        <v>0</v>
      </c>
      <c r="N62" s="38">
        <f t="shared" si="10"/>
        <v>0</v>
      </c>
    </row>
    <row r="63" spans="1:14" ht="15.75" thickBot="1" x14ac:dyDescent="0.3">
      <c r="A63" s="60" t="s">
        <v>263</v>
      </c>
      <c r="B63" s="190">
        <v>0</v>
      </c>
      <c r="C63" s="191">
        <v>0</v>
      </c>
      <c r="D63" s="191">
        <v>0</v>
      </c>
      <c r="E63" s="191">
        <v>0</v>
      </c>
      <c r="F63" s="191">
        <v>0</v>
      </c>
      <c r="G63" s="191">
        <v>0</v>
      </c>
      <c r="H63" s="191">
        <v>0</v>
      </c>
      <c r="I63" s="191">
        <v>0</v>
      </c>
      <c r="J63" s="191">
        <v>0</v>
      </c>
      <c r="K63" s="191">
        <v>0</v>
      </c>
      <c r="L63" s="191">
        <v>0</v>
      </c>
      <c r="M63" s="191">
        <v>0</v>
      </c>
      <c r="N63" s="38">
        <f t="shared" si="10"/>
        <v>0</v>
      </c>
    </row>
    <row r="64" spans="1:14" ht="15.75" thickBot="1" x14ac:dyDescent="0.3">
      <c r="A64" s="60" t="s">
        <v>122</v>
      </c>
      <c r="B64" s="190">
        <v>0</v>
      </c>
      <c r="C64" s="191">
        <v>0</v>
      </c>
      <c r="D64" s="191">
        <v>0</v>
      </c>
      <c r="E64" s="191">
        <v>0</v>
      </c>
      <c r="F64" s="191">
        <v>0</v>
      </c>
      <c r="G64" s="191">
        <v>0</v>
      </c>
      <c r="H64" s="191">
        <v>0</v>
      </c>
      <c r="I64" s="191">
        <v>0</v>
      </c>
      <c r="J64" s="191">
        <v>0</v>
      </c>
      <c r="K64" s="191">
        <v>0</v>
      </c>
      <c r="L64" s="191">
        <v>0</v>
      </c>
      <c r="M64" s="191">
        <v>0</v>
      </c>
      <c r="N64" s="38">
        <f t="shared" si="10"/>
        <v>0</v>
      </c>
    </row>
    <row r="65" spans="1:14" ht="15.75" thickBot="1" x14ac:dyDescent="0.3">
      <c r="A65" s="60" t="s">
        <v>53</v>
      </c>
      <c r="B65" s="190">
        <v>0</v>
      </c>
      <c r="C65" s="191">
        <v>0</v>
      </c>
      <c r="D65" s="191">
        <v>0</v>
      </c>
      <c r="E65" s="191">
        <v>0</v>
      </c>
      <c r="F65" s="191">
        <v>0</v>
      </c>
      <c r="G65" s="191">
        <v>0</v>
      </c>
      <c r="H65" s="191">
        <v>0</v>
      </c>
      <c r="I65" s="191">
        <v>0</v>
      </c>
      <c r="J65" s="191">
        <v>0</v>
      </c>
      <c r="K65" s="191">
        <v>0</v>
      </c>
      <c r="L65" s="191">
        <v>0</v>
      </c>
      <c r="M65" s="191">
        <v>0</v>
      </c>
      <c r="N65" s="38">
        <f t="shared" si="10"/>
        <v>0</v>
      </c>
    </row>
    <row r="66" spans="1:14" ht="15.75" thickBot="1" x14ac:dyDescent="0.3">
      <c r="A66" s="60" t="s">
        <v>323</v>
      </c>
      <c r="B66" s="190">
        <v>0</v>
      </c>
      <c r="C66" s="191">
        <v>0</v>
      </c>
      <c r="D66" s="191">
        <v>0</v>
      </c>
      <c r="E66" s="191">
        <v>0</v>
      </c>
      <c r="F66" s="191">
        <v>0</v>
      </c>
      <c r="G66" s="191">
        <v>0</v>
      </c>
      <c r="H66" s="191">
        <v>0</v>
      </c>
      <c r="I66" s="191">
        <v>0</v>
      </c>
      <c r="J66" s="191">
        <v>0</v>
      </c>
      <c r="K66" s="191">
        <v>0</v>
      </c>
      <c r="L66" s="191">
        <v>0</v>
      </c>
      <c r="M66" s="191">
        <v>0</v>
      </c>
      <c r="N66" s="38">
        <f t="shared" ref="N66" si="12">SUM(B66:M66)</f>
        <v>0</v>
      </c>
    </row>
    <row r="67" spans="1:14" ht="15.75" thickBot="1" x14ac:dyDescent="0.3">
      <c r="A67" s="60" t="s">
        <v>257</v>
      </c>
      <c r="B67" s="190">
        <v>0</v>
      </c>
      <c r="C67" s="191">
        <v>0</v>
      </c>
      <c r="D67" s="191">
        <v>0</v>
      </c>
      <c r="E67" s="191">
        <v>0</v>
      </c>
      <c r="F67" s="191">
        <v>0</v>
      </c>
      <c r="G67" s="191">
        <v>0</v>
      </c>
      <c r="H67" s="191">
        <v>0</v>
      </c>
      <c r="I67" s="191">
        <v>0</v>
      </c>
      <c r="J67" s="191">
        <v>0</v>
      </c>
      <c r="K67" s="191">
        <v>0</v>
      </c>
      <c r="L67" s="191">
        <v>0</v>
      </c>
      <c r="M67" s="191">
        <v>0</v>
      </c>
      <c r="N67" s="38">
        <f t="shared" si="10"/>
        <v>0</v>
      </c>
    </row>
    <row r="68" spans="1:14" ht="15.75" thickBot="1" x14ac:dyDescent="0.3">
      <c r="A68" s="60" t="s">
        <v>50</v>
      </c>
      <c r="B68" s="190">
        <v>0</v>
      </c>
      <c r="C68" s="191">
        <v>0</v>
      </c>
      <c r="D68" s="191">
        <v>0</v>
      </c>
      <c r="E68" s="191">
        <v>0</v>
      </c>
      <c r="F68" s="191">
        <v>0</v>
      </c>
      <c r="G68" s="191">
        <v>0</v>
      </c>
      <c r="H68" s="191">
        <v>0</v>
      </c>
      <c r="I68" s="191">
        <v>0</v>
      </c>
      <c r="J68" s="191">
        <v>0</v>
      </c>
      <c r="K68" s="191">
        <v>0</v>
      </c>
      <c r="L68" s="191">
        <v>0</v>
      </c>
      <c r="M68" s="191">
        <v>0</v>
      </c>
      <c r="N68" s="38">
        <f t="shared" si="10"/>
        <v>0</v>
      </c>
    </row>
    <row r="69" spans="1:14" ht="15.75" thickBot="1" x14ac:dyDescent="0.3">
      <c r="A69" s="60" t="s">
        <v>51</v>
      </c>
      <c r="B69" s="190">
        <v>0</v>
      </c>
      <c r="C69" s="191">
        <v>0</v>
      </c>
      <c r="D69" s="191">
        <v>0</v>
      </c>
      <c r="E69" s="191">
        <v>0</v>
      </c>
      <c r="F69" s="191">
        <v>0</v>
      </c>
      <c r="G69" s="191">
        <v>0</v>
      </c>
      <c r="H69" s="191">
        <v>0</v>
      </c>
      <c r="I69" s="191">
        <v>0</v>
      </c>
      <c r="J69" s="191">
        <v>0</v>
      </c>
      <c r="K69" s="191">
        <v>0</v>
      </c>
      <c r="L69" s="191">
        <v>0</v>
      </c>
      <c r="M69" s="191">
        <v>0</v>
      </c>
      <c r="N69" s="38">
        <f t="shared" si="10"/>
        <v>0</v>
      </c>
    </row>
    <row r="70" spans="1:14" ht="15.75" thickBot="1" x14ac:dyDescent="0.3">
      <c r="A70" s="60" t="s">
        <v>52</v>
      </c>
      <c r="B70" s="190">
        <v>0</v>
      </c>
      <c r="C70" s="191">
        <v>0</v>
      </c>
      <c r="D70" s="191">
        <v>0</v>
      </c>
      <c r="E70" s="191">
        <v>0</v>
      </c>
      <c r="F70" s="191">
        <v>0</v>
      </c>
      <c r="G70" s="191">
        <v>0</v>
      </c>
      <c r="H70" s="191">
        <v>0</v>
      </c>
      <c r="I70" s="191">
        <v>0</v>
      </c>
      <c r="J70" s="191">
        <v>0</v>
      </c>
      <c r="K70" s="191">
        <v>0</v>
      </c>
      <c r="L70" s="191">
        <v>0</v>
      </c>
      <c r="M70" s="191">
        <v>0</v>
      </c>
      <c r="N70" s="38">
        <f t="shared" si="10"/>
        <v>0</v>
      </c>
    </row>
    <row r="71" spans="1:14" ht="15.75" thickBot="1" x14ac:dyDescent="0.3">
      <c r="A71" s="114" t="s">
        <v>123</v>
      </c>
      <c r="B71" s="195">
        <v>0</v>
      </c>
      <c r="C71" s="194">
        <v>0</v>
      </c>
      <c r="D71" s="194">
        <v>0</v>
      </c>
      <c r="E71" s="194">
        <v>0</v>
      </c>
      <c r="F71" s="194">
        <v>0</v>
      </c>
      <c r="G71" s="194">
        <v>0</v>
      </c>
      <c r="H71" s="194">
        <v>0</v>
      </c>
      <c r="I71" s="194">
        <v>0</v>
      </c>
      <c r="J71" s="194">
        <v>0</v>
      </c>
      <c r="K71" s="194">
        <v>0</v>
      </c>
      <c r="L71" s="194">
        <v>0</v>
      </c>
      <c r="M71" s="194">
        <v>0</v>
      </c>
      <c r="N71" s="38">
        <f t="shared" si="10"/>
        <v>0</v>
      </c>
    </row>
    <row r="72" spans="1:14" ht="21" customHeight="1" thickBot="1" x14ac:dyDescent="0.3">
      <c r="A72" s="92" t="s">
        <v>254</v>
      </c>
      <c r="B72" s="38">
        <f>SUM(B59:B71)</f>
        <v>0</v>
      </c>
      <c r="C72" s="38">
        <f t="shared" ref="C72:N72" si="13">SUM(C59:C71)</f>
        <v>0</v>
      </c>
      <c r="D72" s="38">
        <f t="shared" si="13"/>
        <v>0</v>
      </c>
      <c r="E72" s="38">
        <f t="shared" si="13"/>
        <v>0</v>
      </c>
      <c r="F72" s="38">
        <f t="shared" si="13"/>
        <v>0</v>
      </c>
      <c r="G72" s="38">
        <f t="shared" si="13"/>
        <v>0</v>
      </c>
      <c r="H72" s="38">
        <f t="shared" si="13"/>
        <v>0</v>
      </c>
      <c r="I72" s="38">
        <f t="shared" si="13"/>
        <v>0</v>
      </c>
      <c r="J72" s="38">
        <f t="shared" si="13"/>
        <v>0</v>
      </c>
      <c r="K72" s="38">
        <f t="shared" si="13"/>
        <v>0</v>
      </c>
      <c r="L72" s="38">
        <f t="shared" si="13"/>
        <v>0</v>
      </c>
      <c r="M72" s="38">
        <f t="shared" si="13"/>
        <v>0</v>
      </c>
      <c r="N72" s="38">
        <f t="shared" si="13"/>
        <v>0</v>
      </c>
    </row>
    <row r="73" spans="1:14" ht="15.75" thickBot="1" x14ac:dyDescent="0.3">
      <c r="A73" s="96"/>
      <c r="B73" s="97"/>
      <c r="C73" s="97"/>
      <c r="D73" s="97"/>
      <c r="E73" s="97"/>
      <c r="F73" s="97"/>
      <c r="G73" s="97"/>
      <c r="H73" s="97"/>
      <c r="I73" s="97"/>
      <c r="J73" s="97"/>
      <c r="K73" s="97"/>
      <c r="L73" s="97"/>
      <c r="M73" s="97"/>
      <c r="N73" s="97"/>
    </row>
    <row r="74" spans="1:14" ht="18" x14ac:dyDescent="0.25">
      <c r="A74" s="104" t="s">
        <v>124</v>
      </c>
      <c r="B74" s="300">
        <f>B56-B72</f>
        <v>0</v>
      </c>
      <c r="C74" s="300">
        <f t="shared" ref="C74:N74" si="14">C56-C72</f>
        <v>0</v>
      </c>
      <c r="D74" s="300">
        <f t="shared" si="14"/>
        <v>0</v>
      </c>
      <c r="E74" s="300">
        <f t="shared" si="14"/>
        <v>0</v>
      </c>
      <c r="F74" s="300">
        <f t="shared" si="14"/>
        <v>0</v>
      </c>
      <c r="G74" s="300">
        <f t="shared" si="14"/>
        <v>0</v>
      </c>
      <c r="H74" s="300">
        <f t="shared" si="14"/>
        <v>0</v>
      </c>
      <c r="I74" s="300">
        <f t="shared" si="14"/>
        <v>0</v>
      </c>
      <c r="J74" s="300">
        <f t="shared" si="14"/>
        <v>0</v>
      </c>
      <c r="K74" s="300">
        <f t="shared" si="14"/>
        <v>0</v>
      </c>
      <c r="L74" s="300">
        <f t="shared" si="14"/>
        <v>0</v>
      </c>
      <c r="M74" s="300">
        <f t="shared" si="14"/>
        <v>0</v>
      </c>
      <c r="N74" s="302">
        <f t="shared" si="14"/>
        <v>0</v>
      </c>
    </row>
    <row r="75" spans="1:14" ht="15.75" thickBot="1" x14ac:dyDescent="0.3">
      <c r="A75" s="105" t="s">
        <v>49</v>
      </c>
      <c r="B75" s="301"/>
      <c r="C75" s="301"/>
      <c r="D75" s="301"/>
      <c r="E75" s="301"/>
      <c r="F75" s="301"/>
      <c r="G75" s="301"/>
      <c r="H75" s="301"/>
      <c r="I75" s="301"/>
      <c r="J75" s="301"/>
      <c r="K75" s="301"/>
      <c r="L75" s="301"/>
      <c r="M75" s="301"/>
      <c r="N75" s="303"/>
    </row>
    <row r="76" spans="1:14" x14ac:dyDescent="0.25">
      <c r="A76" s="96"/>
      <c r="B76" s="97"/>
      <c r="C76" s="97"/>
      <c r="D76" s="97"/>
      <c r="E76" s="97"/>
      <c r="F76" s="97"/>
      <c r="G76" s="97"/>
      <c r="H76" s="97"/>
      <c r="I76" s="97"/>
      <c r="J76" s="97"/>
      <c r="K76" s="97"/>
      <c r="L76" s="97"/>
      <c r="M76" s="97"/>
      <c r="N76" s="97"/>
    </row>
    <row r="77" spans="1:14" ht="15.75" thickBot="1" x14ac:dyDescent="0.3">
      <c r="A77" s="96"/>
      <c r="B77" s="97"/>
      <c r="C77" s="97"/>
      <c r="D77" s="97"/>
      <c r="E77" s="97"/>
      <c r="F77" s="97"/>
      <c r="G77" s="97"/>
      <c r="H77" s="97"/>
      <c r="I77" s="97"/>
      <c r="J77" s="97"/>
      <c r="K77" s="97"/>
      <c r="L77" s="97"/>
      <c r="M77" s="97"/>
      <c r="N77" s="97"/>
    </row>
    <row r="78" spans="1:14" ht="18.75" thickBot="1" x14ac:dyDescent="0.3">
      <c r="A78" s="108" t="s">
        <v>299</v>
      </c>
      <c r="B78" s="38">
        <f>B47+B74</f>
        <v>0</v>
      </c>
      <c r="C78" s="38">
        <f t="shared" ref="C78:N78" si="15">C47+C74</f>
        <v>0</v>
      </c>
      <c r="D78" s="38">
        <f t="shared" si="15"/>
        <v>0</v>
      </c>
      <c r="E78" s="38">
        <f t="shared" si="15"/>
        <v>0</v>
      </c>
      <c r="F78" s="38">
        <f t="shared" si="15"/>
        <v>0</v>
      </c>
      <c r="G78" s="38">
        <f t="shared" si="15"/>
        <v>0</v>
      </c>
      <c r="H78" s="38">
        <f>H47+H74</f>
        <v>0</v>
      </c>
      <c r="I78" s="38">
        <f>I47+I74</f>
        <v>0</v>
      </c>
      <c r="J78" s="38">
        <f t="shared" si="15"/>
        <v>0</v>
      </c>
      <c r="K78" s="38">
        <f t="shared" si="15"/>
        <v>0</v>
      </c>
      <c r="L78" s="38">
        <f t="shared" si="15"/>
        <v>0</v>
      </c>
      <c r="M78" s="38">
        <f t="shared" si="15"/>
        <v>0</v>
      </c>
      <c r="N78" s="38">
        <f t="shared" si="15"/>
        <v>0</v>
      </c>
    </row>
    <row r="79" spans="1:14" ht="15.75" thickBot="1" x14ac:dyDescent="0.3">
      <c r="A79" s="96"/>
      <c r="B79" s="109" t="s">
        <v>58</v>
      </c>
      <c r="C79" s="97"/>
      <c r="D79" s="97"/>
      <c r="E79" s="97"/>
      <c r="F79" s="97"/>
      <c r="G79" s="97"/>
      <c r="H79" s="97"/>
      <c r="I79" s="97"/>
      <c r="J79" s="97"/>
      <c r="K79" s="97"/>
      <c r="L79" s="97"/>
      <c r="M79" s="97"/>
      <c r="N79" s="97"/>
    </row>
    <row r="80" spans="1:14" ht="18.75" thickBot="1" x14ac:dyDescent="0.3">
      <c r="A80" s="110" t="s">
        <v>271</v>
      </c>
      <c r="B80" s="196">
        <v>0</v>
      </c>
      <c r="C80" s="38">
        <f t="shared" ref="C80:I80" si="16">B82</f>
        <v>0</v>
      </c>
      <c r="D80" s="38">
        <f t="shared" si="16"/>
        <v>0</v>
      </c>
      <c r="E80" s="38">
        <f t="shared" si="16"/>
        <v>0</v>
      </c>
      <c r="F80" s="38">
        <f t="shared" si="16"/>
        <v>0</v>
      </c>
      <c r="G80" s="38">
        <f t="shared" si="16"/>
        <v>0</v>
      </c>
      <c r="H80" s="38">
        <f t="shared" si="16"/>
        <v>0</v>
      </c>
      <c r="I80" s="38">
        <f t="shared" si="16"/>
        <v>0</v>
      </c>
      <c r="J80" s="38">
        <f t="shared" ref="J80:M80" si="17">I82</f>
        <v>0</v>
      </c>
      <c r="K80" s="38">
        <f t="shared" si="17"/>
        <v>0</v>
      </c>
      <c r="L80" s="38">
        <f t="shared" si="17"/>
        <v>0</v>
      </c>
      <c r="M80" s="38">
        <f t="shared" si="17"/>
        <v>0</v>
      </c>
      <c r="N80" s="111"/>
    </row>
    <row r="81" spans="1:14" ht="15.75" thickBot="1" x14ac:dyDescent="0.3">
      <c r="A81" s="96"/>
      <c r="B81" s="97"/>
      <c r="C81" s="97"/>
      <c r="D81" s="97"/>
      <c r="E81" s="97"/>
      <c r="F81" s="97"/>
      <c r="G81" s="97"/>
      <c r="H81" s="97"/>
      <c r="I81" s="97"/>
      <c r="J81" s="97"/>
      <c r="K81" s="97"/>
      <c r="L81" s="97"/>
      <c r="M81" s="97"/>
      <c r="N81" s="97"/>
    </row>
    <row r="82" spans="1:14" ht="18.75" thickBot="1" x14ac:dyDescent="0.3">
      <c r="A82" s="110" t="s">
        <v>272</v>
      </c>
      <c r="B82" s="38">
        <f>B78+B80</f>
        <v>0</v>
      </c>
      <c r="C82" s="38">
        <f t="shared" ref="C82:M82" si="18">C78+C80</f>
        <v>0</v>
      </c>
      <c r="D82" s="38">
        <f t="shared" si="18"/>
        <v>0</v>
      </c>
      <c r="E82" s="38">
        <f t="shared" si="18"/>
        <v>0</v>
      </c>
      <c r="F82" s="38">
        <f t="shared" si="18"/>
        <v>0</v>
      </c>
      <c r="G82" s="38">
        <f t="shared" si="18"/>
        <v>0</v>
      </c>
      <c r="H82" s="38">
        <f t="shared" si="18"/>
        <v>0</v>
      </c>
      <c r="I82" s="38">
        <f t="shared" si="18"/>
        <v>0</v>
      </c>
      <c r="J82" s="38">
        <f t="shared" si="18"/>
        <v>0</v>
      </c>
      <c r="K82" s="38">
        <f t="shared" si="18"/>
        <v>0</v>
      </c>
      <c r="L82" s="38">
        <f t="shared" si="18"/>
        <v>0</v>
      </c>
      <c r="M82" s="38">
        <f t="shared" si="18"/>
        <v>0</v>
      </c>
      <c r="N82" s="38">
        <f>N78+N80</f>
        <v>0</v>
      </c>
    </row>
  </sheetData>
  <sheetProtection algorithmName="SHA-512" hashValue="1FYnOUihQh3o22DLVkEDzuJdfqpwPDmkhHz7T1VYwGc/0Fp0iaZ9sZemLMXHBOSJCmmVi9S+8JzHWI4jqP7M7w==" saltValue="tmej2otse/67j+ADijnQLA==" spinCount="100000" sheet="1" objects="1" scenarios="1"/>
  <mergeCells count="26">
    <mergeCell ref="B47:B48"/>
    <mergeCell ref="C47:C48"/>
    <mergeCell ref="D47:D48"/>
    <mergeCell ref="E47:E48"/>
    <mergeCell ref="F47:F48"/>
    <mergeCell ref="M47:M48"/>
    <mergeCell ref="N47:N48"/>
    <mergeCell ref="B74:B75"/>
    <mergeCell ref="C74:C75"/>
    <mergeCell ref="D74:D75"/>
    <mergeCell ref="E74:E75"/>
    <mergeCell ref="F74:F75"/>
    <mergeCell ref="G74:G75"/>
    <mergeCell ref="H74:H75"/>
    <mergeCell ref="I74:I75"/>
    <mergeCell ref="G47:G48"/>
    <mergeCell ref="H47:H48"/>
    <mergeCell ref="I47:I48"/>
    <mergeCell ref="J47:J48"/>
    <mergeCell ref="K47:K48"/>
    <mergeCell ref="L47:L48"/>
    <mergeCell ref="J74:J75"/>
    <mergeCell ref="K74:K75"/>
    <mergeCell ref="L74:L75"/>
    <mergeCell ref="M74:M75"/>
    <mergeCell ref="N74:N75"/>
  </mergeCells>
  <conditionalFormatting sqref="B8:M8">
    <cfRule type="cellIs" dxfId="18" priority="9" operator="lessThan">
      <formula>0</formula>
    </cfRule>
  </conditionalFormatting>
  <conditionalFormatting sqref="B47:N48">
    <cfRule type="cellIs" dxfId="17" priority="8" operator="lessThan">
      <formula>0</formula>
    </cfRule>
  </conditionalFormatting>
  <conditionalFormatting sqref="B74:N75">
    <cfRule type="cellIs" dxfId="16" priority="7" operator="lessThan">
      <formula>0</formula>
    </cfRule>
  </conditionalFormatting>
  <conditionalFormatting sqref="N47:N48">
    <cfRule type="cellIs" dxfId="15" priority="6" operator="lessThan">
      <formula>0</formula>
    </cfRule>
  </conditionalFormatting>
  <conditionalFormatting sqref="B78:N78">
    <cfRule type="cellIs" dxfId="14" priority="4" operator="lessThan">
      <formula>0</formula>
    </cfRule>
    <cfRule type="cellIs" dxfId="13" priority="5" operator="lessThan">
      <formula>0</formula>
    </cfRule>
  </conditionalFormatting>
  <conditionalFormatting sqref="B80:M80">
    <cfRule type="cellIs" dxfId="12" priority="3" operator="lessThan">
      <formula>0</formula>
    </cfRule>
  </conditionalFormatting>
  <conditionalFormatting sqref="B82:N82">
    <cfRule type="cellIs" dxfId="11" priority="2" operator="lessThan">
      <formula>0</formula>
    </cfRule>
  </conditionalFormatting>
  <conditionalFormatting sqref="N8">
    <cfRule type="cellIs" dxfId="10" priority="1" operator="lessThan">
      <formula>0</formula>
    </cfRule>
  </conditionalFormatting>
  <pageMargins left="0.7" right="0.7" top="0.75" bottom="0.75" header="0.3" footer="0.3"/>
  <pageSetup paperSize="8" scale="56" orientation="landscape" r:id="rId1"/>
  <rowBreaks count="1" manualBreakCount="1">
    <brk id="49"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9AB1"/>
    <pageSetUpPr fitToPage="1"/>
  </sheetPr>
  <dimension ref="A1:L67"/>
  <sheetViews>
    <sheetView zoomScale="89" zoomScaleNormal="89" workbookViewId="0">
      <pane xSplit="1" topLeftCell="B1" activePane="topRight" state="frozen"/>
      <selection pane="topRight" activeCell="B44" sqref="B44"/>
    </sheetView>
  </sheetViews>
  <sheetFormatPr baseColWidth="10" defaultRowHeight="15" x14ac:dyDescent="0.25"/>
  <cols>
    <col min="1" max="1" width="60.85546875" customWidth="1"/>
    <col min="2" max="2" width="23.42578125" bestFit="1" customWidth="1"/>
    <col min="3" max="3" width="13.140625" bestFit="1" customWidth="1"/>
    <col min="4" max="4" width="154.7109375" customWidth="1"/>
  </cols>
  <sheetData>
    <row r="1" spans="1:4" ht="20.25" x14ac:dyDescent="0.3">
      <c r="A1" s="25" t="s">
        <v>317</v>
      </c>
      <c r="B1" s="136"/>
      <c r="C1" s="3"/>
    </row>
    <row r="2" spans="1:4" x14ac:dyDescent="0.25">
      <c r="A2" s="1" t="s">
        <v>14</v>
      </c>
    </row>
    <row r="3" spans="1:4" x14ac:dyDescent="0.25">
      <c r="B3" s="115" t="s">
        <v>327</v>
      </c>
      <c r="C3" s="116"/>
      <c r="D3" s="178" t="s">
        <v>325</v>
      </c>
    </row>
    <row r="4" spans="1:4" ht="17.25" thickBot="1" x14ac:dyDescent="0.3">
      <c r="A4" s="26" t="s">
        <v>23</v>
      </c>
      <c r="B4" s="27"/>
      <c r="C4" s="28" t="s">
        <v>1</v>
      </c>
      <c r="D4" s="29" t="s">
        <v>7</v>
      </c>
    </row>
    <row r="5" spans="1:4" ht="24.75" customHeight="1" thickBot="1" x14ac:dyDescent="0.35">
      <c r="A5" s="36" t="s">
        <v>139</v>
      </c>
      <c r="B5" s="249">
        <f>B6+B11+B12</f>
        <v>0</v>
      </c>
      <c r="C5" s="275" t="e">
        <f t="shared" ref="C5" si="0">B5/$B$14</f>
        <v>#DIV/0!</v>
      </c>
      <c r="D5" s="131" t="s">
        <v>152</v>
      </c>
    </row>
    <row r="6" spans="1:4" ht="22.5" customHeight="1" thickBot="1" x14ac:dyDescent="0.3">
      <c r="A6" s="124" t="s">
        <v>21</v>
      </c>
      <c r="B6" s="250">
        <f>SUM(B7:B10)</f>
        <v>0</v>
      </c>
      <c r="C6" s="276" t="e">
        <f t="shared" ref="C6:C13" si="1">B6/$B$14</f>
        <v>#DIV/0!</v>
      </c>
      <c r="D6" s="131" t="s">
        <v>151</v>
      </c>
    </row>
    <row r="7" spans="1:4" ht="15" customHeight="1" x14ac:dyDescent="0.25">
      <c r="A7" s="63" t="s">
        <v>127</v>
      </c>
      <c r="B7" s="197">
        <v>0</v>
      </c>
      <c r="C7" s="277" t="e">
        <f t="shared" si="1"/>
        <v>#DIV/0!</v>
      </c>
      <c r="D7" s="305" t="s">
        <v>153</v>
      </c>
    </row>
    <row r="8" spans="1:4" x14ac:dyDescent="0.25">
      <c r="A8" s="63" t="s">
        <v>176</v>
      </c>
      <c r="B8" s="197">
        <v>0</v>
      </c>
      <c r="C8" s="277" t="e">
        <f t="shared" si="1"/>
        <v>#DIV/0!</v>
      </c>
      <c r="D8" s="305"/>
    </row>
    <row r="9" spans="1:4" x14ac:dyDescent="0.25">
      <c r="A9" s="63" t="s">
        <v>128</v>
      </c>
      <c r="B9" s="197">
        <v>0</v>
      </c>
      <c r="C9" s="277" t="e">
        <f t="shared" si="1"/>
        <v>#DIV/0!</v>
      </c>
      <c r="D9" s="305"/>
    </row>
    <row r="10" spans="1:4" ht="15" customHeight="1" x14ac:dyDescent="0.3">
      <c r="A10" s="68" t="s">
        <v>129</v>
      </c>
      <c r="B10" s="197">
        <v>0</v>
      </c>
      <c r="C10" s="277" t="e">
        <f t="shared" si="1"/>
        <v>#DIV/0!</v>
      </c>
      <c r="D10" s="306"/>
    </row>
    <row r="11" spans="1:4" ht="15" customHeight="1" x14ac:dyDescent="0.25">
      <c r="A11" s="125" t="s">
        <v>92</v>
      </c>
      <c r="B11" s="198">
        <v>0</v>
      </c>
      <c r="C11" s="278" t="e">
        <f t="shared" ref="C11" si="2">B11/$B$14</f>
        <v>#DIV/0!</v>
      </c>
      <c r="D11" s="121" t="s">
        <v>154</v>
      </c>
    </row>
    <row r="12" spans="1:4" x14ac:dyDescent="0.25">
      <c r="A12" s="126" t="s">
        <v>132</v>
      </c>
      <c r="B12" s="199">
        <v>0</v>
      </c>
      <c r="C12" s="279" t="e">
        <f t="shared" si="1"/>
        <v>#DIV/0!</v>
      </c>
      <c r="D12" s="121" t="s">
        <v>155</v>
      </c>
    </row>
    <row r="13" spans="1:4" ht="67.5" customHeight="1" thickBot="1" x14ac:dyDescent="0.3">
      <c r="A13" s="69" t="s">
        <v>93</v>
      </c>
      <c r="B13" s="200">
        <v>0</v>
      </c>
      <c r="C13" s="280" t="e">
        <f t="shared" si="1"/>
        <v>#DIV/0!</v>
      </c>
      <c r="D13" s="122" t="s">
        <v>278</v>
      </c>
    </row>
    <row r="14" spans="1:4" ht="24" customHeight="1" thickBot="1" x14ac:dyDescent="0.35">
      <c r="A14" s="36" t="s">
        <v>177</v>
      </c>
      <c r="B14" s="249">
        <f>B5+B13</f>
        <v>0</v>
      </c>
      <c r="C14" s="275" t="e">
        <f>B14/$B$14</f>
        <v>#DIV/0!</v>
      </c>
      <c r="D14" s="131"/>
    </row>
    <row r="15" spans="1:4" ht="30.75" thickBot="1" x14ac:dyDescent="0.3">
      <c r="A15" s="61" t="s">
        <v>143</v>
      </c>
      <c r="B15" s="251">
        <f>SUM(B16:B27)</f>
        <v>0</v>
      </c>
      <c r="C15" s="281" t="e">
        <f t="shared" ref="C15:C52" si="3">B15/$B$14</f>
        <v>#DIV/0!</v>
      </c>
      <c r="D15" s="131" t="s">
        <v>156</v>
      </c>
    </row>
    <row r="16" spans="1:4" ht="80.25" customHeight="1" x14ac:dyDescent="0.25">
      <c r="A16" s="132" t="s">
        <v>134</v>
      </c>
      <c r="B16" s="201">
        <v>0</v>
      </c>
      <c r="C16" s="282" t="e">
        <f t="shared" ref="C16" si="4">B16/$B$14</f>
        <v>#DIV/0!</v>
      </c>
      <c r="D16" s="123" t="s">
        <v>312</v>
      </c>
    </row>
    <row r="17" spans="1:12" ht="45" x14ac:dyDescent="0.25">
      <c r="A17" s="127" t="s">
        <v>133</v>
      </c>
      <c r="B17" s="202">
        <v>0</v>
      </c>
      <c r="C17" s="283" t="e">
        <f t="shared" si="3"/>
        <v>#DIV/0!</v>
      </c>
      <c r="D17" s="121" t="s">
        <v>280</v>
      </c>
      <c r="F17" s="18"/>
    </row>
    <row r="18" spans="1:12" ht="30" x14ac:dyDescent="0.25">
      <c r="A18" s="128" t="s">
        <v>136</v>
      </c>
      <c r="B18" s="202">
        <v>0</v>
      </c>
      <c r="C18" s="283" t="e">
        <f t="shared" si="3"/>
        <v>#DIV/0!</v>
      </c>
      <c r="D18" s="121" t="s">
        <v>281</v>
      </c>
      <c r="F18" s="19"/>
    </row>
    <row r="19" spans="1:12" ht="45" x14ac:dyDescent="0.25">
      <c r="A19" s="128" t="s">
        <v>279</v>
      </c>
      <c r="B19" s="202">
        <v>0</v>
      </c>
      <c r="C19" s="283" t="e">
        <f t="shared" si="3"/>
        <v>#DIV/0!</v>
      </c>
      <c r="D19" s="121" t="s">
        <v>294</v>
      </c>
      <c r="F19" s="19"/>
    </row>
    <row r="20" spans="1:12" ht="30" x14ac:dyDescent="0.25">
      <c r="A20" s="128" t="s">
        <v>24</v>
      </c>
      <c r="B20" s="202">
        <v>0</v>
      </c>
      <c r="C20" s="283" t="e">
        <f t="shared" si="3"/>
        <v>#DIV/0!</v>
      </c>
      <c r="D20" s="121" t="s">
        <v>311</v>
      </c>
      <c r="F20" s="17"/>
      <c r="I20" s="3"/>
      <c r="J20" s="3"/>
      <c r="K20" s="3"/>
      <c r="L20" s="3"/>
    </row>
    <row r="21" spans="1:12" x14ac:dyDescent="0.25">
      <c r="A21" s="129" t="s">
        <v>141</v>
      </c>
      <c r="B21" s="199">
        <v>0</v>
      </c>
      <c r="C21" s="279" t="e">
        <f t="shared" si="3"/>
        <v>#DIV/0!</v>
      </c>
      <c r="D21" s="123" t="s">
        <v>140</v>
      </c>
      <c r="F21" s="17"/>
      <c r="I21" s="3"/>
      <c r="J21" s="3"/>
      <c r="K21" s="3"/>
      <c r="L21" s="3"/>
    </row>
    <row r="22" spans="1:12" x14ac:dyDescent="0.25">
      <c r="A22" s="60" t="s">
        <v>135</v>
      </c>
      <c r="B22" s="203">
        <v>0</v>
      </c>
      <c r="C22" s="284" t="e">
        <f t="shared" ref="C22" si="5">B22/$B$14</f>
        <v>#DIV/0!</v>
      </c>
      <c r="D22" s="121" t="s">
        <v>164</v>
      </c>
      <c r="F22" s="17"/>
      <c r="I22" s="3"/>
      <c r="J22" s="3"/>
      <c r="K22" s="3"/>
      <c r="L22" s="3"/>
    </row>
    <row r="23" spans="1:12" x14ac:dyDescent="0.25">
      <c r="A23" s="60" t="s">
        <v>298</v>
      </c>
      <c r="B23" s="203">
        <v>0</v>
      </c>
      <c r="C23" s="284" t="e">
        <f t="shared" ref="C23" si="6">B23/$B$14</f>
        <v>#DIV/0!</v>
      </c>
      <c r="D23" s="121" t="s">
        <v>273</v>
      </c>
      <c r="F23" s="17"/>
      <c r="I23" s="3"/>
      <c r="J23" s="3"/>
      <c r="K23" s="3"/>
      <c r="L23" s="3"/>
    </row>
    <row r="24" spans="1:12" x14ac:dyDescent="0.25">
      <c r="A24" s="60" t="s">
        <v>59</v>
      </c>
      <c r="B24" s="203">
        <v>0</v>
      </c>
      <c r="C24" s="284" t="e">
        <f t="shared" ref="C24" si="7">B24/$B$14</f>
        <v>#DIV/0!</v>
      </c>
      <c r="D24" s="121" t="s">
        <v>165</v>
      </c>
      <c r="F24" s="17"/>
      <c r="I24" s="3"/>
      <c r="J24" s="3"/>
      <c r="K24" s="3"/>
      <c r="L24" s="3"/>
    </row>
    <row r="25" spans="1:12" x14ac:dyDescent="0.25">
      <c r="A25" s="60" t="s">
        <v>130</v>
      </c>
      <c r="B25" s="203">
        <v>0</v>
      </c>
      <c r="C25" s="284" t="e">
        <f t="shared" ref="C25:C26" si="8">B25/$B$14</f>
        <v>#DIV/0!</v>
      </c>
      <c r="D25" s="121" t="s">
        <v>157</v>
      </c>
      <c r="F25" s="17"/>
      <c r="I25" s="3"/>
      <c r="J25" s="3"/>
      <c r="K25" s="3"/>
      <c r="L25" s="3"/>
    </row>
    <row r="26" spans="1:12" x14ac:dyDescent="0.25">
      <c r="A26" s="60" t="s">
        <v>138</v>
      </c>
      <c r="B26" s="203">
        <v>0</v>
      </c>
      <c r="C26" s="284" t="e">
        <f t="shared" si="8"/>
        <v>#DIV/0!</v>
      </c>
      <c r="D26" s="121" t="s">
        <v>158</v>
      </c>
      <c r="F26" s="17"/>
      <c r="I26" s="3"/>
      <c r="J26" s="3"/>
      <c r="K26" s="3"/>
      <c r="L26" s="3"/>
    </row>
    <row r="27" spans="1:12" ht="15.75" thickBot="1" x14ac:dyDescent="0.3">
      <c r="A27" s="60" t="s">
        <v>142</v>
      </c>
      <c r="B27" s="198">
        <v>0</v>
      </c>
      <c r="C27" s="278" t="e">
        <f t="shared" si="3"/>
        <v>#DIV/0!</v>
      </c>
      <c r="D27" s="119" t="s">
        <v>313</v>
      </c>
      <c r="F27" s="17"/>
      <c r="I27" s="3"/>
      <c r="J27" s="3"/>
      <c r="K27" s="3"/>
      <c r="L27" s="3"/>
    </row>
    <row r="28" spans="1:12" ht="38.25" thickBot="1" x14ac:dyDescent="0.35">
      <c r="A28" s="62" t="s">
        <v>203</v>
      </c>
      <c r="B28" s="252">
        <f>B14-B15</f>
        <v>0</v>
      </c>
      <c r="C28" s="285" t="e">
        <f t="shared" si="3"/>
        <v>#DIV/0!</v>
      </c>
      <c r="D28" s="131" t="s">
        <v>314</v>
      </c>
      <c r="F28" s="18"/>
      <c r="I28" s="3"/>
      <c r="J28" s="3"/>
      <c r="K28" s="3"/>
      <c r="L28" s="3"/>
    </row>
    <row r="29" spans="1:12" ht="16.5" thickBot="1" x14ac:dyDescent="0.3">
      <c r="A29" s="130" t="s">
        <v>144</v>
      </c>
      <c r="B29" s="253">
        <f>SUM(B30:B42)</f>
        <v>0</v>
      </c>
      <c r="C29" s="286" t="e">
        <f t="shared" si="3"/>
        <v>#DIV/0!</v>
      </c>
      <c r="D29" s="131" t="s">
        <v>163</v>
      </c>
      <c r="F29" s="19"/>
      <c r="I29" s="3"/>
      <c r="J29" s="3"/>
      <c r="K29" s="3"/>
      <c r="L29" s="3"/>
    </row>
    <row r="30" spans="1:12" x14ac:dyDescent="0.25">
      <c r="A30" s="60" t="s">
        <v>27</v>
      </c>
      <c r="B30" s="197">
        <v>0</v>
      </c>
      <c r="C30" s="287" t="e">
        <f t="shared" si="3"/>
        <v>#DIV/0!</v>
      </c>
      <c r="D30" s="120" t="s">
        <v>162</v>
      </c>
      <c r="F30" s="17"/>
      <c r="I30" s="3"/>
      <c r="J30" s="3"/>
      <c r="K30" s="3"/>
      <c r="L30" s="3"/>
    </row>
    <row r="31" spans="1:12" x14ac:dyDescent="0.25">
      <c r="A31" s="60" t="s">
        <v>131</v>
      </c>
      <c r="B31" s="197">
        <v>0</v>
      </c>
      <c r="C31" s="287" t="e">
        <f t="shared" si="3"/>
        <v>#DIV/0!</v>
      </c>
      <c r="D31" s="121"/>
      <c r="F31" s="17"/>
      <c r="I31" s="3"/>
      <c r="J31" s="3"/>
      <c r="K31" s="3"/>
      <c r="L31" s="3"/>
    </row>
    <row r="32" spans="1:12" x14ac:dyDescent="0.25">
      <c r="A32" s="60" t="s">
        <v>118</v>
      </c>
      <c r="B32" s="197">
        <v>0</v>
      </c>
      <c r="C32" s="287" t="e">
        <f t="shared" si="3"/>
        <v>#DIV/0!</v>
      </c>
      <c r="D32" s="121"/>
      <c r="F32" s="17"/>
      <c r="I32" s="3"/>
      <c r="J32" s="3"/>
      <c r="K32" s="3"/>
      <c r="L32" s="3"/>
    </row>
    <row r="33" spans="1:12" x14ac:dyDescent="0.25">
      <c r="A33" s="60" t="s">
        <v>25</v>
      </c>
      <c r="B33" s="197">
        <v>0</v>
      </c>
      <c r="C33" s="287" t="e">
        <f t="shared" si="3"/>
        <v>#DIV/0!</v>
      </c>
      <c r="D33" s="121"/>
      <c r="F33" s="17"/>
      <c r="I33" s="3"/>
      <c r="J33" s="3"/>
      <c r="K33" s="3"/>
      <c r="L33" s="3"/>
    </row>
    <row r="34" spans="1:12" x14ac:dyDescent="0.25">
      <c r="A34" s="60" t="s">
        <v>26</v>
      </c>
      <c r="B34" s="197">
        <v>0</v>
      </c>
      <c r="C34" s="287" t="e">
        <f t="shared" si="3"/>
        <v>#DIV/0!</v>
      </c>
      <c r="D34" s="121" t="s">
        <v>175</v>
      </c>
      <c r="F34" s="17"/>
      <c r="I34" s="3"/>
      <c r="J34" s="3"/>
      <c r="K34" s="3"/>
      <c r="L34" s="3"/>
    </row>
    <row r="35" spans="1:12" x14ac:dyDescent="0.25">
      <c r="A35" s="60" t="s">
        <v>28</v>
      </c>
      <c r="B35" s="197">
        <v>0</v>
      </c>
      <c r="C35" s="287" t="e">
        <f t="shared" si="3"/>
        <v>#DIV/0!</v>
      </c>
      <c r="D35" s="121" t="s">
        <v>145</v>
      </c>
      <c r="F35" s="17"/>
      <c r="I35" s="3"/>
      <c r="J35" s="3"/>
      <c r="K35" s="3"/>
      <c r="L35" s="3"/>
    </row>
    <row r="36" spans="1:12" x14ac:dyDescent="0.25">
      <c r="A36" s="60" t="s">
        <v>29</v>
      </c>
      <c r="B36" s="197">
        <v>0</v>
      </c>
      <c r="C36" s="287" t="e">
        <f t="shared" si="3"/>
        <v>#DIV/0!</v>
      </c>
      <c r="D36" s="121" t="s">
        <v>161</v>
      </c>
      <c r="F36" s="18"/>
      <c r="I36" s="3"/>
      <c r="J36" s="3"/>
      <c r="K36" s="3"/>
      <c r="L36" s="3"/>
    </row>
    <row r="37" spans="1:12" x14ac:dyDescent="0.25">
      <c r="A37" s="60" t="s">
        <v>60</v>
      </c>
      <c r="B37" s="197">
        <v>0</v>
      </c>
      <c r="C37" s="287" t="e">
        <f t="shared" ref="C37" si="9">B37/$B$14</f>
        <v>#DIV/0!</v>
      </c>
      <c r="D37" s="121" t="s">
        <v>159</v>
      </c>
      <c r="F37" s="18"/>
      <c r="I37" s="3"/>
      <c r="J37" s="3"/>
      <c r="K37" s="3"/>
      <c r="L37" s="3"/>
    </row>
    <row r="38" spans="1:12" x14ac:dyDescent="0.25">
      <c r="A38" s="60" t="s">
        <v>30</v>
      </c>
      <c r="B38" s="197">
        <v>0</v>
      </c>
      <c r="C38" s="287" t="e">
        <f t="shared" si="3"/>
        <v>#DIV/0!</v>
      </c>
      <c r="D38" s="121"/>
      <c r="F38" s="17"/>
      <c r="I38" s="3"/>
      <c r="J38" s="3"/>
      <c r="K38" s="3"/>
      <c r="L38" s="3"/>
    </row>
    <row r="39" spans="1:12" x14ac:dyDescent="0.25">
      <c r="A39" s="60" t="s">
        <v>274</v>
      </c>
      <c r="B39" s="197">
        <v>0</v>
      </c>
      <c r="C39" s="287" t="e">
        <f t="shared" si="3"/>
        <v>#DIV/0!</v>
      </c>
      <c r="D39" s="135" t="s">
        <v>315</v>
      </c>
      <c r="F39" s="17"/>
      <c r="I39" s="3"/>
      <c r="J39" s="3"/>
      <c r="K39" s="3"/>
      <c r="L39" s="3"/>
    </row>
    <row r="40" spans="1:12" x14ac:dyDescent="0.25">
      <c r="A40" s="60" t="s">
        <v>137</v>
      </c>
      <c r="B40" s="197">
        <v>0</v>
      </c>
      <c r="C40" s="287" t="e">
        <f t="shared" si="3"/>
        <v>#DIV/0!</v>
      </c>
      <c r="D40" s="121" t="s">
        <v>160</v>
      </c>
      <c r="F40" s="18"/>
      <c r="I40" s="3"/>
      <c r="J40" s="3"/>
      <c r="K40" s="3"/>
      <c r="L40" s="3"/>
    </row>
    <row r="41" spans="1:12" x14ac:dyDescent="0.25">
      <c r="A41" s="60" t="s">
        <v>102</v>
      </c>
      <c r="B41" s="197">
        <v>0</v>
      </c>
      <c r="C41" s="287" t="e">
        <f t="shared" si="3"/>
        <v>#DIV/0!</v>
      </c>
      <c r="D41" s="121" t="s">
        <v>166</v>
      </c>
      <c r="F41" s="18"/>
      <c r="I41" s="3"/>
      <c r="J41" s="3"/>
      <c r="K41" s="3"/>
      <c r="L41" s="3"/>
    </row>
    <row r="42" spans="1:12" ht="15.75" thickBot="1" x14ac:dyDescent="0.3">
      <c r="A42" s="60" t="s">
        <v>103</v>
      </c>
      <c r="B42" s="197">
        <v>0</v>
      </c>
      <c r="C42" s="287" t="e">
        <f t="shared" si="3"/>
        <v>#DIV/0!</v>
      </c>
      <c r="D42" s="122" t="s">
        <v>316</v>
      </c>
      <c r="F42" s="17"/>
      <c r="I42" s="3"/>
      <c r="J42" s="3"/>
      <c r="K42" s="3"/>
      <c r="L42" s="3"/>
    </row>
    <row r="43" spans="1:12" ht="24.75" customHeight="1" thickBot="1" x14ac:dyDescent="0.3">
      <c r="A43" s="112" t="s">
        <v>94</v>
      </c>
      <c r="B43" s="254">
        <f>B28-B29</f>
        <v>0</v>
      </c>
      <c r="C43" s="288" t="e">
        <f>B43/$B$14</f>
        <v>#DIV/0!</v>
      </c>
      <c r="D43" s="131" t="s">
        <v>167</v>
      </c>
      <c r="F43" s="17"/>
      <c r="I43" s="3"/>
      <c r="J43" s="3"/>
      <c r="K43" s="3"/>
      <c r="L43" s="3"/>
    </row>
    <row r="44" spans="1:12" ht="30" x14ac:dyDescent="0.25">
      <c r="A44" s="133" t="s">
        <v>95</v>
      </c>
      <c r="B44" s="201">
        <v>0</v>
      </c>
      <c r="C44" s="289" t="e">
        <f>B44/$B$14</f>
        <v>#DIV/0!</v>
      </c>
      <c r="D44" s="123" t="s">
        <v>146</v>
      </c>
      <c r="F44" s="17"/>
      <c r="I44" s="3"/>
      <c r="J44" s="3"/>
      <c r="K44" s="3"/>
      <c r="L44" s="3"/>
    </row>
    <row r="45" spans="1:12" ht="30.75" thickBot="1" x14ac:dyDescent="0.3">
      <c r="A45" s="134" t="s">
        <v>96</v>
      </c>
      <c r="B45" s="198">
        <v>0</v>
      </c>
      <c r="C45" s="290" t="e">
        <f>B45/$B$14</f>
        <v>#DIV/0!</v>
      </c>
      <c r="D45" s="122" t="s">
        <v>288</v>
      </c>
      <c r="F45" s="17"/>
      <c r="I45" s="3"/>
      <c r="J45" s="3"/>
      <c r="K45" s="3"/>
      <c r="L45" s="3"/>
    </row>
    <row r="46" spans="1:12" ht="16.5" thickBot="1" x14ac:dyDescent="0.3">
      <c r="A46" s="37" t="s">
        <v>31</v>
      </c>
      <c r="B46" s="255">
        <f>B43-B44-B45</f>
        <v>0</v>
      </c>
      <c r="C46" s="291" t="e">
        <f t="shared" si="3"/>
        <v>#DIV/0!</v>
      </c>
      <c r="D46" s="131" t="s">
        <v>168</v>
      </c>
      <c r="I46" s="3"/>
      <c r="J46" s="3"/>
      <c r="K46" s="3"/>
      <c r="L46" s="3"/>
    </row>
    <row r="47" spans="1:12" x14ac:dyDescent="0.25">
      <c r="A47" s="60" t="s">
        <v>22</v>
      </c>
      <c r="B47" s="197">
        <v>0</v>
      </c>
      <c r="C47" s="287" t="e">
        <f t="shared" si="3"/>
        <v>#DIV/0!</v>
      </c>
      <c r="D47" s="123" t="s">
        <v>169</v>
      </c>
      <c r="I47" s="3"/>
      <c r="J47" s="3"/>
      <c r="K47" s="3"/>
      <c r="L47" s="3"/>
    </row>
    <row r="48" spans="1:12" ht="15.75" thickBot="1" x14ac:dyDescent="0.3">
      <c r="A48" s="67" t="s">
        <v>32</v>
      </c>
      <c r="B48" s="197">
        <v>0</v>
      </c>
      <c r="C48" s="287" t="e">
        <f t="shared" si="3"/>
        <v>#DIV/0!</v>
      </c>
      <c r="D48" s="122" t="s">
        <v>170</v>
      </c>
      <c r="I48" s="3"/>
      <c r="J48" s="3"/>
      <c r="K48" s="3"/>
      <c r="L48" s="3"/>
    </row>
    <row r="49" spans="1:12" ht="19.5" thickBot="1" x14ac:dyDescent="0.35">
      <c r="A49" s="36" t="s">
        <v>33</v>
      </c>
      <c r="B49" s="254">
        <f>B46+B47-B48</f>
        <v>0</v>
      </c>
      <c r="C49" s="288" t="e">
        <f t="shared" si="3"/>
        <v>#DIV/0!</v>
      </c>
      <c r="D49" s="131" t="s">
        <v>171</v>
      </c>
      <c r="I49" s="3"/>
      <c r="J49" s="3"/>
      <c r="K49" s="3"/>
      <c r="L49" s="3"/>
    </row>
    <row r="50" spans="1:12" ht="30" x14ac:dyDescent="0.25">
      <c r="A50" s="64" t="s">
        <v>125</v>
      </c>
      <c r="B50" s="200">
        <v>0</v>
      </c>
      <c r="C50" s="292" t="e">
        <f t="shared" si="3"/>
        <v>#DIV/0!</v>
      </c>
      <c r="D50" s="123" t="s">
        <v>297</v>
      </c>
      <c r="I50" s="3"/>
      <c r="J50" s="3"/>
      <c r="K50" s="3"/>
      <c r="L50" s="3"/>
    </row>
    <row r="51" spans="1:12" ht="15.75" thickBot="1" x14ac:dyDescent="0.3">
      <c r="A51" s="67" t="s">
        <v>100</v>
      </c>
      <c r="B51" s="197">
        <v>0</v>
      </c>
      <c r="C51" s="287" t="e">
        <f t="shared" si="3"/>
        <v>#DIV/0!</v>
      </c>
      <c r="D51" s="122"/>
      <c r="I51" s="3"/>
      <c r="J51" s="3"/>
      <c r="K51" s="3"/>
      <c r="L51" s="3"/>
    </row>
    <row r="52" spans="1:12" ht="24.75" customHeight="1" thickBot="1" x14ac:dyDescent="0.35">
      <c r="A52" s="36" t="s">
        <v>179</v>
      </c>
      <c r="B52" s="254">
        <f>B49+B50-B51</f>
        <v>0</v>
      </c>
      <c r="C52" s="288" t="e">
        <f t="shared" si="3"/>
        <v>#DIV/0!</v>
      </c>
      <c r="D52" s="131" t="s">
        <v>172</v>
      </c>
      <c r="I52" s="3"/>
      <c r="J52" s="3"/>
      <c r="K52" s="3"/>
      <c r="L52" s="3"/>
    </row>
    <row r="53" spans="1:12" ht="18.75" x14ac:dyDescent="0.3">
      <c r="A53" s="58"/>
      <c r="B53" s="56"/>
      <c r="C53" s="57"/>
      <c r="D53" s="6"/>
      <c r="I53" s="3"/>
      <c r="J53" s="3"/>
      <c r="K53" s="3"/>
      <c r="L53" s="3"/>
    </row>
    <row r="54" spans="1:12" x14ac:dyDescent="0.25">
      <c r="A54" s="3"/>
      <c r="I54" s="3"/>
      <c r="J54" s="3"/>
      <c r="K54" s="3"/>
      <c r="L54" s="3"/>
    </row>
    <row r="55" spans="1:12" ht="19.5" thickBot="1" x14ac:dyDescent="0.35">
      <c r="A55" s="53" t="s">
        <v>97</v>
      </c>
      <c r="I55" s="3"/>
      <c r="J55" s="3"/>
      <c r="K55" s="3"/>
      <c r="L55" s="3"/>
    </row>
    <row r="56" spans="1:12" ht="16.5" thickBot="1" x14ac:dyDescent="0.3">
      <c r="A56" s="37" t="s">
        <v>147</v>
      </c>
      <c r="B56" s="256">
        <f>B52+B44</f>
        <v>0</v>
      </c>
      <c r="D56" t="s">
        <v>173</v>
      </c>
      <c r="I56" s="3"/>
      <c r="J56" s="3"/>
      <c r="K56" s="3"/>
      <c r="L56" s="3"/>
    </row>
    <row r="57" spans="1:12" ht="16.5" thickBot="1" x14ac:dyDescent="0.3">
      <c r="A57" s="37" t="s">
        <v>178</v>
      </c>
      <c r="B57" s="257" t="e">
        <f>'BALANCE SITUACION '!B60/'CUENTA PERDIDAS Y GANANCIAS'!B56</f>
        <v>#DIV/0!</v>
      </c>
      <c r="C57" s="46" t="s">
        <v>98</v>
      </c>
      <c r="I57" s="3"/>
      <c r="J57" s="3"/>
      <c r="K57" s="3"/>
      <c r="L57" s="3"/>
    </row>
    <row r="58" spans="1:12" x14ac:dyDescent="0.25">
      <c r="A58" s="59" t="s">
        <v>99</v>
      </c>
      <c r="I58" s="3"/>
      <c r="J58" s="3"/>
      <c r="K58" s="3"/>
      <c r="L58" s="3"/>
    </row>
    <row r="59" spans="1:12" x14ac:dyDescent="0.25">
      <c r="I59" s="3"/>
      <c r="J59" s="3"/>
      <c r="K59" s="3"/>
      <c r="L59" s="3"/>
    </row>
    <row r="60" spans="1:12" x14ac:dyDescent="0.25">
      <c r="I60" s="3"/>
      <c r="J60" s="3"/>
      <c r="K60" s="3"/>
      <c r="L60" s="3"/>
    </row>
    <row r="61" spans="1:12" ht="19.5" thickBot="1" x14ac:dyDescent="0.35">
      <c r="A61" s="53" t="s">
        <v>148</v>
      </c>
      <c r="I61" s="3"/>
      <c r="J61" s="3"/>
      <c r="K61" s="3"/>
      <c r="L61" s="3"/>
    </row>
    <row r="62" spans="1:12" ht="16.5" thickBot="1" x14ac:dyDescent="0.3">
      <c r="A62" s="35" t="s">
        <v>149</v>
      </c>
      <c r="B62" s="117" t="e">
        <f>B29/B28</f>
        <v>#DIV/0!</v>
      </c>
      <c r="D62" t="s">
        <v>174</v>
      </c>
      <c r="I62" s="3"/>
      <c r="J62" s="3"/>
      <c r="K62" s="3"/>
      <c r="L62" s="3"/>
    </row>
    <row r="63" spans="1:12" x14ac:dyDescent="0.25">
      <c r="A63" s="59" t="s">
        <v>150</v>
      </c>
    </row>
    <row r="64" spans="1:12" x14ac:dyDescent="0.25">
      <c r="A64" s="50"/>
    </row>
    <row r="67" spans="1:1" x14ac:dyDescent="0.25">
      <c r="A67" s="50"/>
    </row>
  </sheetData>
  <sheetProtection algorithmName="SHA-512" hashValue="zxKUDx3OICcR6Pj2smWHMc8ga9vetKTCUCBE/RMfIKzbvTYtAg09vWJTsI9AvOcIWBKPeXhJj4KFW+0lFoG05g==" saltValue="UREU63QLrTQSPrWfodBSEA==" spinCount="100000" sheet="1" objects="1" scenarios="1"/>
  <mergeCells count="1">
    <mergeCell ref="D7:D10"/>
  </mergeCells>
  <conditionalFormatting sqref="B62">
    <cfRule type="cellIs" dxfId="9" priority="1" operator="lessThan">
      <formula>1</formula>
    </cfRule>
  </conditionalFormatting>
  <pageMargins left="0.70866141732283472" right="0.70866141732283472" top="0.74803149606299213" bottom="0.74803149606299213" header="0.31496062992125984" footer="0.31496062992125984"/>
  <pageSetup paperSize="8"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9AB1"/>
    <pageSetUpPr fitToPage="1"/>
  </sheetPr>
  <dimension ref="A1:D85"/>
  <sheetViews>
    <sheetView topLeftCell="A52" zoomScale="95" zoomScaleNormal="95" workbookViewId="0">
      <pane xSplit="1" topLeftCell="B1" activePane="topRight" state="frozen"/>
      <selection pane="topRight" activeCell="C75" sqref="C75"/>
    </sheetView>
  </sheetViews>
  <sheetFormatPr baseColWidth="10" defaultRowHeight="15" x14ac:dyDescent="0.25"/>
  <cols>
    <col min="1" max="1" width="67.28515625" customWidth="1"/>
    <col min="2" max="2" width="25.42578125" customWidth="1"/>
    <col min="3" max="3" width="14.140625" customWidth="1"/>
    <col min="4" max="4" width="135.140625" customWidth="1"/>
  </cols>
  <sheetData>
    <row r="1" spans="1:4" ht="20.25" x14ac:dyDescent="0.3">
      <c r="A1" s="30" t="s">
        <v>112</v>
      </c>
      <c r="B1" s="31"/>
      <c r="C1" s="32"/>
    </row>
    <row r="2" spans="1:4" ht="15.75" x14ac:dyDescent="0.25">
      <c r="A2" s="1" t="s">
        <v>14</v>
      </c>
      <c r="B2" s="2"/>
      <c r="C2" s="3"/>
      <c r="D2" s="3"/>
    </row>
    <row r="3" spans="1:4" ht="18.75" customHeight="1" x14ac:dyDescent="0.25">
      <c r="A3" s="47"/>
      <c r="B3" s="8" t="s">
        <v>327</v>
      </c>
      <c r="C3" s="4"/>
      <c r="D3" s="178" t="s">
        <v>326</v>
      </c>
    </row>
    <row r="4" spans="1:4" s="7" customFormat="1" ht="17.25" thickBot="1" x14ac:dyDescent="0.3">
      <c r="A4" s="26" t="s">
        <v>0</v>
      </c>
      <c r="B4" s="27"/>
      <c r="C4" s="28" t="s">
        <v>1</v>
      </c>
      <c r="D4" s="29" t="s">
        <v>7</v>
      </c>
    </row>
    <row r="5" spans="1:4" s="16" customFormat="1" ht="19.5" thickBot="1" x14ac:dyDescent="0.35">
      <c r="A5" s="48" t="s">
        <v>73</v>
      </c>
      <c r="B5" s="258">
        <f>B6+B14+B28+B29+B32</f>
        <v>0</v>
      </c>
      <c r="C5" s="163" t="e">
        <f t="shared" ref="C5:C32" si="0">B5/$B$49</f>
        <v>#DIV/0!</v>
      </c>
      <c r="D5" s="139" t="s">
        <v>204</v>
      </c>
    </row>
    <row r="6" spans="1:4" s="16" customFormat="1" ht="16.5" thickBot="1" x14ac:dyDescent="0.3">
      <c r="A6" s="72" t="s">
        <v>180</v>
      </c>
      <c r="B6" s="80">
        <f>SUM(B7:B13)</f>
        <v>0</v>
      </c>
      <c r="C6" s="164" t="e">
        <f t="shared" si="0"/>
        <v>#DIV/0!</v>
      </c>
      <c r="D6" s="141"/>
    </row>
    <row r="7" spans="1:4" s="16" customFormat="1" ht="30" x14ac:dyDescent="0.25">
      <c r="A7" s="150" t="s">
        <v>104</v>
      </c>
      <c r="B7" s="204">
        <v>0</v>
      </c>
      <c r="C7" s="264" t="e">
        <f t="shared" si="0"/>
        <v>#DIV/0!</v>
      </c>
      <c r="D7" s="151" t="s">
        <v>184</v>
      </c>
    </row>
    <row r="8" spans="1:4" s="16" customFormat="1" ht="15.75" x14ac:dyDescent="0.25">
      <c r="A8" s="63" t="s">
        <v>9</v>
      </c>
      <c r="B8" s="205">
        <v>0</v>
      </c>
      <c r="C8" s="169" t="e">
        <f t="shared" si="0"/>
        <v>#DIV/0!</v>
      </c>
      <c r="D8" s="146" t="s">
        <v>183</v>
      </c>
    </row>
    <row r="9" spans="1:4" s="16" customFormat="1" ht="15.75" x14ac:dyDescent="0.25">
      <c r="A9" s="63" t="s">
        <v>275</v>
      </c>
      <c r="B9" s="205">
        <v>0</v>
      </c>
      <c r="C9" s="169" t="e">
        <f t="shared" si="0"/>
        <v>#DIV/0!</v>
      </c>
      <c r="D9" s="146" t="s">
        <v>264</v>
      </c>
    </row>
    <row r="10" spans="1:4" s="16" customFormat="1" ht="15.75" x14ac:dyDescent="0.25">
      <c r="A10" s="63" t="s">
        <v>6</v>
      </c>
      <c r="B10" s="205">
        <v>0</v>
      </c>
      <c r="C10" s="169" t="e">
        <f t="shared" si="0"/>
        <v>#DIV/0!</v>
      </c>
      <c r="D10" s="146" t="s">
        <v>189</v>
      </c>
    </row>
    <row r="11" spans="1:4" s="16" customFormat="1" ht="45" x14ac:dyDescent="0.25">
      <c r="A11" s="69" t="s">
        <v>182</v>
      </c>
      <c r="B11" s="206">
        <v>0</v>
      </c>
      <c r="C11" s="171" t="e">
        <f t="shared" si="0"/>
        <v>#DIV/0!</v>
      </c>
      <c r="D11" s="147" t="s">
        <v>205</v>
      </c>
    </row>
    <row r="12" spans="1:4" s="16" customFormat="1" ht="15.75" x14ac:dyDescent="0.25">
      <c r="A12" s="63" t="s">
        <v>74</v>
      </c>
      <c r="B12" s="205">
        <v>0</v>
      </c>
      <c r="C12" s="169" t="e">
        <f t="shared" si="0"/>
        <v>#DIV/0!</v>
      </c>
      <c r="D12" s="146" t="s">
        <v>276</v>
      </c>
    </row>
    <row r="13" spans="1:4" s="16" customFormat="1" ht="16.5" thickBot="1" x14ac:dyDescent="0.3">
      <c r="A13" s="148" t="s">
        <v>210</v>
      </c>
      <c r="B13" s="207">
        <v>0</v>
      </c>
      <c r="C13" s="172" t="e">
        <f t="shared" si="0"/>
        <v>#DIV/0!</v>
      </c>
      <c r="D13" s="149"/>
    </row>
    <row r="14" spans="1:4" s="16" customFormat="1" ht="16.5" thickBot="1" x14ac:dyDescent="0.3">
      <c r="A14" s="72" t="s">
        <v>181</v>
      </c>
      <c r="B14" s="80">
        <f>SUM(B15:B24)</f>
        <v>0</v>
      </c>
      <c r="C14" s="164" t="e">
        <f t="shared" si="0"/>
        <v>#DIV/0!</v>
      </c>
      <c r="D14" s="141"/>
    </row>
    <row r="15" spans="1:4" s="74" customFormat="1" ht="15.75" x14ac:dyDescent="0.25">
      <c r="A15" s="150" t="s">
        <v>186</v>
      </c>
      <c r="B15" s="204">
        <v>0</v>
      </c>
      <c r="C15" s="264" t="e">
        <f t="shared" si="0"/>
        <v>#DIV/0!</v>
      </c>
      <c r="D15" s="151" t="s">
        <v>190</v>
      </c>
    </row>
    <row r="16" spans="1:4" s="74" customFormat="1" ht="30" customHeight="1" x14ac:dyDescent="0.25">
      <c r="A16" s="69" t="s">
        <v>185</v>
      </c>
      <c r="B16" s="206">
        <v>0</v>
      </c>
      <c r="C16" s="171" t="e">
        <f t="shared" si="0"/>
        <v>#DIV/0!</v>
      </c>
      <c r="D16" s="147" t="s">
        <v>206</v>
      </c>
    </row>
    <row r="17" spans="1:4" s="16" customFormat="1" ht="45" x14ac:dyDescent="0.25">
      <c r="A17" s="69" t="s">
        <v>187</v>
      </c>
      <c r="B17" s="206">
        <v>0</v>
      </c>
      <c r="C17" s="171" t="e">
        <f t="shared" si="0"/>
        <v>#DIV/0!</v>
      </c>
      <c r="D17" s="147" t="s">
        <v>199</v>
      </c>
    </row>
    <row r="18" spans="1:4" s="16" customFormat="1" ht="30" x14ac:dyDescent="0.25">
      <c r="A18" s="69" t="s">
        <v>8</v>
      </c>
      <c r="B18" s="206">
        <v>0</v>
      </c>
      <c r="C18" s="171" t="e">
        <f t="shared" si="0"/>
        <v>#DIV/0!</v>
      </c>
      <c r="D18" s="147" t="s">
        <v>283</v>
      </c>
    </row>
    <row r="19" spans="1:4" s="16" customFormat="1" ht="60" x14ac:dyDescent="0.25">
      <c r="A19" s="69" t="s">
        <v>284</v>
      </c>
      <c r="B19" s="206">
        <v>0</v>
      </c>
      <c r="C19" s="171" t="e">
        <f t="shared" si="0"/>
        <v>#DIV/0!</v>
      </c>
      <c r="D19" s="147" t="s">
        <v>285</v>
      </c>
    </row>
    <row r="20" spans="1:4" s="16" customFormat="1" ht="15.75" x14ac:dyDescent="0.25">
      <c r="A20" s="63" t="s">
        <v>11</v>
      </c>
      <c r="B20" s="205">
        <v>0</v>
      </c>
      <c r="C20" s="169" t="e">
        <f t="shared" si="0"/>
        <v>#DIV/0!</v>
      </c>
      <c r="D20" s="152"/>
    </row>
    <row r="21" spans="1:4" s="16" customFormat="1" ht="15.75" x14ac:dyDescent="0.25">
      <c r="A21" s="63" t="s">
        <v>5</v>
      </c>
      <c r="B21" s="205">
        <v>0</v>
      </c>
      <c r="C21" s="169" t="e">
        <f t="shared" si="0"/>
        <v>#DIV/0!</v>
      </c>
      <c r="D21" s="146" t="s">
        <v>188</v>
      </c>
    </row>
    <row r="22" spans="1:4" s="16" customFormat="1" ht="15.75" x14ac:dyDescent="0.25">
      <c r="A22" s="63" t="s">
        <v>12</v>
      </c>
      <c r="B22" s="205">
        <v>0</v>
      </c>
      <c r="C22" s="169" t="e">
        <f t="shared" si="0"/>
        <v>#DIV/0!</v>
      </c>
      <c r="D22" s="146"/>
    </row>
    <row r="23" spans="1:4" s="16" customFormat="1" ht="15.75" x14ac:dyDescent="0.25">
      <c r="A23" s="63" t="s">
        <v>126</v>
      </c>
      <c r="B23" s="205">
        <v>0</v>
      </c>
      <c r="C23" s="169" t="e">
        <f t="shared" si="0"/>
        <v>#DIV/0!</v>
      </c>
      <c r="D23" s="146" t="s">
        <v>276</v>
      </c>
    </row>
    <row r="24" spans="1:4" s="16" customFormat="1" ht="16.5" thickBot="1" x14ac:dyDescent="0.3">
      <c r="A24" s="148" t="s">
        <v>209</v>
      </c>
      <c r="B24" s="207">
        <v>0</v>
      </c>
      <c r="C24" s="172" t="e">
        <f t="shared" si="0"/>
        <v>#DIV/0!</v>
      </c>
      <c r="D24" s="149"/>
    </row>
    <row r="25" spans="1:4" s="16" customFormat="1" ht="16.5" thickBot="1" x14ac:dyDescent="0.3">
      <c r="A25" s="72" t="s">
        <v>286</v>
      </c>
      <c r="B25" s="208">
        <f>SUM(B26:B27)</f>
        <v>0</v>
      </c>
      <c r="C25" s="164" t="e">
        <f t="shared" si="0"/>
        <v>#DIV/0!</v>
      </c>
      <c r="D25" s="141"/>
    </row>
    <row r="26" spans="1:4" s="16" customFormat="1" ht="30" x14ac:dyDescent="0.25">
      <c r="A26" s="82" t="s">
        <v>289</v>
      </c>
      <c r="B26" s="205">
        <v>0</v>
      </c>
      <c r="C26" s="169" t="e">
        <f t="shared" si="0"/>
        <v>#DIV/0!</v>
      </c>
      <c r="D26" s="140" t="s">
        <v>290</v>
      </c>
    </row>
    <row r="27" spans="1:4" s="16" customFormat="1" ht="16.5" thickBot="1" x14ac:dyDescent="0.3">
      <c r="A27" s="63" t="s">
        <v>287</v>
      </c>
      <c r="B27" s="205">
        <v>0</v>
      </c>
      <c r="C27" s="169" t="e">
        <f t="shared" si="0"/>
        <v>#DIV/0!</v>
      </c>
      <c r="D27" s="142" t="s">
        <v>291</v>
      </c>
    </row>
    <row r="28" spans="1:4" s="16" customFormat="1" ht="16.5" thickBot="1" x14ac:dyDescent="0.3">
      <c r="A28" s="72" t="s">
        <v>75</v>
      </c>
      <c r="B28" s="208">
        <v>0</v>
      </c>
      <c r="C28" s="164" t="e">
        <f t="shared" si="0"/>
        <v>#DIV/0!</v>
      </c>
      <c r="D28" s="141" t="s">
        <v>191</v>
      </c>
    </row>
    <row r="29" spans="1:4" s="16" customFormat="1" ht="16.5" thickBot="1" x14ac:dyDescent="0.3">
      <c r="A29" s="72" t="s">
        <v>76</v>
      </c>
      <c r="B29" s="81">
        <f>SUM(B30:B31)</f>
        <v>0</v>
      </c>
      <c r="C29" s="164" t="e">
        <f t="shared" si="0"/>
        <v>#DIV/0!</v>
      </c>
      <c r="D29" s="141"/>
    </row>
    <row r="30" spans="1:4" s="16" customFormat="1" ht="15.75" x14ac:dyDescent="0.25">
      <c r="A30" s="144" t="s">
        <v>77</v>
      </c>
      <c r="B30" s="209">
        <v>0</v>
      </c>
      <c r="C30" s="165" t="e">
        <f t="shared" si="0"/>
        <v>#DIV/0!</v>
      </c>
      <c r="D30" s="145"/>
    </row>
    <row r="31" spans="1:4" s="16" customFormat="1" ht="16.5" thickBot="1" x14ac:dyDescent="0.3">
      <c r="A31" s="148" t="s">
        <v>78</v>
      </c>
      <c r="B31" s="207">
        <v>0</v>
      </c>
      <c r="C31" s="172" t="e">
        <f t="shared" si="0"/>
        <v>#DIV/0!</v>
      </c>
      <c r="D31" s="149"/>
    </row>
    <row r="32" spans="1:4" s="16" customFormat="1" ht="45.75" thickBot="1" x14ac:dyDescent="0.3">
      <c r="A32" s="73" t="s">
        <v>79</v>
      </c>
      <c r="B32" s="210">
        <v>0</v>
      </c>
      <c r="C32" s="168" t="e">
        <f t="shared" si="0"/>
        <v>#DIV/0!</v>
      </c>
      <c r="D32" s="143" t="s">
        <v>192</v>
      </c>
    </row>
    <row r="33" spans="1:4" s="6" customFormat="1" ht="13.5" customHeight="1" thickBot="1" x14ac:dyDescent="0.3">
      <c r="A33" s="10"/>
      <c r="B33" s="21"/>
      <c r="C33" s="44"/>
      <c r="D33" s="20"/>
    </row>
    <row r="34" spans="1:4" ht="30.75" thickBot="1" x14ac:dyDescent="0.3">
      <c r="A34" s="75" t="s">
        <v>211</v>
      </c>
      <c r="B34" s="259">
        <f>B35+B42+B47</f>
        <v>0</v>
      </c>
      <c r="C34" s="265" t="e">
        <f t="shared" ref="C34:C47" si="1">B34/$B$49</f>
        <v>#DIV/0!</v>
      </c>
      <c r="D34" s="143" t="s">
        <v>207</v>
      </c>
    </row>
    <row r="35" spans="1:4" ht="16.5" thickBot="1" x14ac:dyDescent="0.3">
      <c r="A35" s="72" t="s">
        <v>10</v>
      </c>
      <c r="B35" s="175">
        <f>SUM(B36:B41)</f>
        <v>0</v>
      </c>
      <c r="C35" s="164" t="e">
        <f t="shared" si="1"/>
        <v>#DIV/0!</v>
      </c>
      <c r="D35" s="141"/>
    </row>
    <row r="36" spans="1:4" x14ac:dyDescent="0.25">
      <c r="A36" s="144" t="s">
        <v>15</v>
      </c>
      <c r="B36" s="211">
        <v>0</v>
      </c>
      <c r="C36" s="266" t="e">
        <f t="shared" si="1"/>
        <v>#DIV/0!</v>
      </c>
      <c r="D36" s="145" t="s">
        <v>301</v>
      </c>
    </row>
    <row r="37" spans="1:4" x14ac:dyDescent="0.25">
      <c r="A37" s="63" t="s">
        <v>318</v>
      </c>
      <c r="B37" s="212">
        <v>0</v>
      </c>
      <c r="C37" s="267" t="e">
        <f t="shared" si="1"/>
        <v>#DIV/0!</v>
      </c>
      <c r="D37" s="146" t="s">
        <v>292</v>
      </c>
    </row>
    <row r="38" spans="1:4" x14ac:dyDescent="0.25">
      <c r="A38" s="63" t="s">
        <v>105</v>
      </c>
      <c r="B38" s="212">
        <v>0</v>
      </c>
      <c r="C38" s="267" t="e">
        <f t="shared" si="1"/>
        <v>#DIV/0!</v>
      </c>
      <c r="D38" s="146" t="s">
        <v>293</v>
      </c>
    </row>
    <row r="39" spans="1:4" ht="30" x14ac:dyDescent="0.25">
      <c r="A39" s="69" t="s">
        <v>212</v>
      </c>
      <c r="B39" s="213">
        <v>0</v>
      </c>
      <c r="C39" s="268" t="e">
        <f t="shared" si="1"/>
        <v>#DIV/0!</v>
      </c>
      <c r="D39" s="147" t="s">
        <v>282</v>
      </c>
    </row>
    <row r="40" spans="1:4" x14ac:dyDescent="0.25">
      <c r="A40" s="69" t="s">
        <v>295</v>
      </c>
      <c r="B40" s="213">
        <v>0</v>
      </c>
      <c r="C40" s="268" t="e">
        <f t="shared" si="1"/>
        <v>#DIV/0!</v>
      </c>
      <c r="D40" s="147" t="s">
        <v>296</v>
      </c>
    </row>
    <row r="41" spans="1:4" ht="15.75" thickBot="1" x14ac:dyDescent="0.3">
      <c r="A41" s="148" t="s">
        <v>198</v>
      </c>
      <c r="B41" s="214">
        <v>0</v>
      </c>
      <c r="C41" s="269" t="e">
        <f t="shared" si="1"/>
        <v>#DIV/0!</v>
      </c>
      <c r="D41" s="149" t="s">
        <v>200</v>
      </c>
    </row>
    <row r="42" spans="1:4" ht="15.75" thickBot="1" x14ac:dyDescent="0.3">
      <c r="A42" s="73" t="s">
        <v>81</v>
      </c>
      <c r="B42" s="260">
        <f>B43+B46</f>
        <v>0</v>
      </c>
      <c r="C42" s="168" t="e">
        <f t="shared" si="1"/>
        <v>#DIV/0!</v>
      </c>
      <c r="D42" s="143"/>
    </row>
    <row r="43" spans="1:4" ht="15.75" x14ac:dyDescent="0.25">
      <c r="A43" s="144" t="s">
        <v>202</v>
      </c>
      <c r="B43" s="215">
        <v>0</v>
      </c>
      <c r="C43" s="270" t="e">
        <f t="shared" si="1"/>
        <v>#DIV/0!</v>
      </c>
      <c r="D43" s="145" t="s">
        <v>194</v>
      </c>
    </row>
    <row r="44" spans="1:4" ht="15.75" x14ac:dyDescent="0.25">
      <c r="A44" s="63" t="s">
        <v>196</v>
      </c>
      <c r="B44" s="216">
        <v>0</v>
      </c>
      <c r="C44" s="271" t="e">
        <f t="shared" si="1"/>
        <v>#DIV/0!</v>
      </c>
      <c r="D44" s="146" t="s">
        <v>197</v>
      </c>
    </row>
    <row r="45" spans="1:4" ht="30" x14ac:dyDescent="0.25">
      <c r="A45" s="78" t="s">
        <v>193</v>
      </c>
      <c r="B45" s="216">
        <v>0</v>
      </c>
      <c r="C45" s="271" t="e">
        <f t="shared" si="1"/>
        <v>#DIV/0!</v>
      </c>
      <c r="D45" s="147" t="s">
        <v>201</v>
      </c>
    </row>
    <row r="46" spans="1:4" ht="16.5" thickBot="1" x14ac:dyDescent="0.3">
      <c r="A46" s="148" t="s">
        <v>82</v>
      </c>
      <c r="B46" s="217">
        <v>0</v>
      </c>
      <c r="C46" s="272" t="e">
        <f t="shared" si="1"/>
        <v>#DIV/0!</v>
      </c>
      <c r="D46" s="149" t="s">
        <v>195</v>
      </c>
    </row>
    <row r="47" spans="1:4" ht="16.5" thickBot="1" x14ac:dyDescent="0.3">
      <c r="A47" s="72" t="s">
        <v>113</v>
      </c>
      <c r="B47" s="218">
        <v>0</v>
      </c>
      <c r="C47" s="164" t="e">
        <f t="shared" si="1"/>
        <v>#DIV/0!</v>
      </c>
      <c r="D47" s="141" t="s">
        <v>208</v>
      </c>
    </row>
    <row r="48" spans="1:4" ht="8.25" customHeight="1" thickBot="1" x14ac:dyDescent="0.3">
      <c r="A48" s="10"/>
      <c r="B48" s="9"/>
      <c r="C48" s="45"/>
      <c r="D48" s="52"/>
    </row>
    <row r="49" spans="1:4" ht="19.5" thickBot="1" x14ac:dyDescent="0.35">
      <c r="A49" s="33" t="s">
        <v>2</v>
      </c>
      <c r="B49" s="261">
        <f>B5+B34</f>
        <v>0</v>
      </c>
      <c r="C49" s="43" t="e">
        <f>B49/$B$49</f>
        <v>#DIV/0!</v>
      </c>
      <c r="D49" s="153" t="s">
        <v>114</v>
      </c>
    </row>
    <row r="50" spans="1:4" ht="17.25" x14ac:dyDescent="0.3">
      <c r="A50" s="11"/>
      <c r="B50" s="12"/>
      <c r="C50" s="273"/>
      <c r="D50" s="12"/>
    </row>
    <row r="51" spans="1:4" x14ac:dyDescent="0.25">
      <c r="A51" s="3"/>
      <c r="B51" s="8"/>
      <c r="C51" s="84"/>
      <c r="D51" s="76"/>
    </row>
    <row r="52" spans="1:4" ht="18" thickBot="1" x14ac:dyDescent="0.35">
      <c r="A52" s="49" t="s">
        <v>3</v>
      </c>
      <c r="B52" s="27"/>
      <c r="C52" s="274" t="str">
        <f>C4</f>
        <v>%</v>
      </c>
      <c r="D52" s="77" t="str">
        <f>D4</f>
        <v>NOTA EXPLICATIVA</v>
      </c>
    </row>
    <row r="53" spans="1:4" ht="19.5" thickBot="1" x14ac:dyDescent="0.35">
      <c r="A53" s="173" t="s">
        <v>83</v>
      </c>
      <c r="B53" s="262">
        <f>B54+B59</f>
        <v>0</v>
      </c>
      <c r="C53" s="163" t="e">
        <f>+B53/$B$75</f>
        <v>#DIV/0!</v>
      </c>
      <c r="D53" s="141" t="s">
        <v>213</v>
      </c>
    </row>
    <row r="54" spans="1:4" ht="30.75" thickBot="1" x14ac:dyDescent="0.3">
      <c r="A54" s="174" t="s">
        <v>84</v>
      </c>
      <c r="B54" s="175">
        <f>SUM(B55:B58)</f>
        <v>0</v>
      </c>
      <c r="C54" s="164" t="e">
        <f t="shared" ref="C54:C59" si="2">+B54/$B$75</f>
        <v>#DIV/0!</v>
      </c>
      <c r="D54" s="143" t="s">
        <v>216</v>
      </c>
    </row>
    <row r="55" spans="1:4" ht="15.75" x14ac:dyDescent="0.25">
      <c r="A55" s="154" t="s">
        <v>85</v>
      </c>
      <c r="B55" s="215">
        <v>0</v>
      </c>
      <c r="C55" s="165" t="e">
        <f t="shared" si="2"/>
        <v>#DIV/0!</v>
      </c>
      <c r="D55" s="145" t="s">
        <v>220</v>
      </c>
    </row>
    <row r="56" spans="1:4" ht="30" x14ac:dyDescent="0.25">
      <c r="A56" s="155" t="s">
        <v>86</v>
      </c>
      <c r="B56" s="219">
        <v>0</v>
      </c>
      <c r="C56" s="166" t="e">
        <f t="shared" si="2"/>
        <v>#DIV/0!</v>
      </c>
      <c r="D56" s="147" t="s">
        <v>226</v>
      </c>
    </row>
    <row r="57" spans="1:4" ht="30.75" thickBot="1" x14ac:dyDescent="0.3">
      <c r="A57" s="155" t="s">
        <v>106</v>
      </c>
      <c r="B57" s="219">
        <v>0</v>
      </c>
      <c r="C57" s="166" t="e">
        <f t="shared" si="2"/>
        <v>#DIV/0!</v>
      </c>
      <c r="D57" s="147" t="s">
        <v>215</v>
      </c>
    </row>
    <row r="58" spans="1:4" ht="16.5" thickBot="1" x14ac:dyDescent="0.3">
      <c r="A58" s="156" t="s">
        <v>214</v>
      </c>
      <c r="B58" s="157">
        <f>'CUENTA PERDIDAS Y GANANCIAS'!B52</f>
        <v>0</v>
      </c>
      <c r="C58" s="167" t="e">
        <f t="shared" si="2"/>
        <v>#DIV/0!</v>
      </c>
      <c r="D58" s="149" t="s">
        <v>221</v>
      </c>
    </row>
    <row r="59" spans="1:4" ht="45.75" thickBot="1" x14ac:dyDescent="0.3">
      <c r="A59" s="174" t="s">
        <v>87</v>
      </c>
      <c r="B59" s="176">
        <v>0</v>
      </c>
      <c r="C59" s="168" t="e">
        <f t="shared" si="2"/>
        <v>#DIV/0!</v>
      </c>
      <c r="D59" s="143" t="s">
        <v>222</v>
      </c>
    </row>
    <row r="60" spans="1:4" ht="19.5" thickBot="1" x14ac:dyDescent="0.35">
      <c r="A60" s="173" t="s">
        <v>89</v>
      </c>
      <c r="B60" s="262">
        <f>SUM(B61:B64)</f>
        <v>0</v>
      </c>
      <c r="C60" s="163" t="e">
        <f>+B60/$B75</f>
        <v>#DIV/0!</v>
      </c>
      <c r="D60" s="141" t="s">
        <v>219</v>
      </c>
    </row>
    <row r="61" spans="1:4" ht="15.75" x14ac:dyDescent="0.25">
      <c r="A61" s="154" t="s">
        <v>217</v>
      </c>
      <c r="B61" s="215">
        <v>0</v>
      </c>
      <c r="C61" s="165" t="e">
        <f>B61/$B$49</f>
        <v>#DIV/0!</v>
      </c>
      <c r="D61" s="145" t="s">
        <v>223</v>
      </c>
    </row>
    <row r="62" spans="1:4" ht="15.75" x14ac:dyDescent="0.25">
      <c r="A62" s="158" t="s">
        <v>13</v>
      </c>
      <c r="B62" s="216">
        <v>0</v>
      </c>
      <c r="C62" s="169" t="e">
        <f t="shared" ref="C62:C64" si="3">B62/$B$49</f>
        <v>#DIV/0!</v>
      </c>
      <c r="D62" s="146" t="s">
        <v>227</v>
      </c>
    </row>
    <row r="63" spans="1:4" ht="15.75" x14ac:dyDescent="0.25">
      <c r="A63" s="158" t="s">
        <v>107</v>
      </c>
      <c r="B63" s="216">
        <v>0</v>
      </c>
      <c r="C63" s="169" t="e">
        <f t="shared" ref="C63" si="4">B63/$B$49</f>
        <v>#DIV/0!</v>
      </c>
      <c r="D63" s="146" t="s">
        <v>218</v>
      </c>
    </row>
    <row r="64" spans="1:4" ht="30.75" thickBot="1" x14ac:dyDescent="0.3">
      <c r="A64" s="159" t="s">
        <v>88</v>
      </c>
      <c r="B64" s="220">
        <v>0</v>
      </c>
      <c r="C64" s="170" t="e">
        <f t="shared" si="3"/>
        <v>#DIV/0!</v>
      </c>
      <c r="D64" s="160" t="s">
        <v>308</v>
      </c>
    </row>
    <row r="65" spans="1:4" ht="19.5" thickBot="1" x14ac:dyDescent="0.35">
      <c r="A65" s="173" t="s">
        <v>90</v>
      </c>
      <c r="B65" s="262">
        <f>SUM(B66:B73)</f>
        <v>0</v>
      </c>
      <c r="C65" s="163" t="e">
        <f>+B65/$B75</f>
        <v>#DIV/0!</v>
      </c>
      <c r="D65" s="141" t="s">
        <v>228</v>
      </c>
    </row>
    <row r="66" spans="1:4" ht="15.75" customHeight="1" x14ac:dyDescent="0.25">
      <c r="A66" s="154" t="s">
        <v>108</v>
      </c>
      <c r="B66" s="215">
        <v>0</v>
      </c>
      <c r="C66" s="165" t="e">
        <f>B66/$B$49</f>
        <v>#DIV/0!</v>
      </c>
      <c r="D66" s="145" t="s">
        <v>229</v>
      </c>
    </row>
    <row r="67" spans="1:4" ht="15.75" x14ac:dyDescent="0.25">
      <c r="A67" s="158" t="s">
        <v>18</v>
      </c>
      <c r="B67" s="216">
        <v>0</v>
      </c>
      <c r="C67" s="169" t="e">
        <f t="shared" ref="C67:C73" si="5">B67/$B$49</f>
        <v>#DIV/0!</v>
      </c>
      <c r="D67" s="146" t="s">
        <v>230</v>
      </c>
    </row>
    <row r="68" spans="1:4" ht="30" x14ac:dyDescent="0.25">
      <c r="A68" s="161" t="s">
        <v>109</v>
      </c>
      <c r="B68" s="221">
        <v>0</v>
      </c>
      <c r="C68" s="171" t="e">
        <f t="shared" si="5"/>
        <v>#DIV/0!</v>
      </c>
      <c r="D68" s="147" t="s">
        <v>116</v>
      </c>
    </row>
    <row r="69" spans="1:4" ht="15.75" x14ac:dyDescent="0.25">
      <c r="A69" s="162" t="s">
        <v>16</v>
      </c>
      <c r="B69" s="216">
        <v>0</v>
      </c>
      <c r="C69" s="169" t="e">
        <f t="shared" si="5"/>
        <v>#DIV/0!</v>
      </c>
      <c r="D69" s="146" t="s">
        <v>309</v>
      </c>
    </row>
    <row r="70" spans="1:4" ht="15.75" x14ac:dyDescent="0.25">
      <c r="A70" s="162" t="s">
        <v>115</v>
      </c>
      <c r="B70" s="216">
        <v>0</v>
      </c>
      <c r="C70" s="169" t="e">
        <f>B70/$B$49</f>
        <v>#DIV/0!</v>
      </c>
      <c r="D70" s="146" t="s">
        <v>231</v>
      </c>
    </row>
    <row r="71" spans="1:4" ht="15.75" x14ac:dyDescent="0.25">
      <c r="A71" s="162" t="s">
        <v>110</v>
      </c>
      <c r="B71" s="216">
        <v>0</v>
      </c>
      <c r="C71" s="169" t="e">
        <f>B71/$B$49</f>
        <v>#DIV/0!</v>
      </c>
      <c r="D71" s="146" t="s">
        <v>224</v>
      </c>
    </row>
    <row r="72" spans="1:4" ht="15.75" x14ac:dyDescent="0.25">
      <c r="A72" s="162" t="s">
        <v>17</v>
      </c>
      <c r="B72" s="216">
        <v>0</v>
      </c>
      <c r="C72" s="169" t="e">
        <f t="shared" si="5"/>
        <v>#DIV/0!</v>
      </c>
      <c r="D72" s="146" t="s">
        <v>310</v>
      </c>
    </row>
    <row r="73" spans="1:4" ht="16.5" thickBot="1" x14ac:dyDescent="0.3">
      <c r="A73" s="156" t="s">
        <v>111</v>
      </c>
      <c r="B73" s="217">
        <v>0</v>
      </c>
      <c r="C73" s="172" t="e">
        <f t="shared" si="5"/>
        <v>#DIV/0!</v>
      </c>
      <c r="D73" s="149" t="s">
        <v>225</v>
      </c>
    </row>
    <row r="74" spans="1:4" ht="8.25" customHeight="1" thickBot="1" x14ac:dyDescent="0.3">
      <c r="A74" s="10"/>
      <c r="B74" s="9"/>
      <c r="C74" s="45"/>
      <c r="D74" s="52"/>
    </row>
    <row r="75" spans="1:4" ht="19.5" thickBot="1" x14ac:dyDescent="0.35">
      <c r="A75" s="173" t="s">
        <v>4</v>
      </c>
      <c r="B75" s="262">
        <f>B53+B60+B65</f>
        <v>0</v>
      </c>
      <c r="C75" s="43" t="e">
        <f>+B75/$B$75</f>
        <v>#DIV/0!</v>
      </c>
      <c r="D75" s="153" t="s">
        <v>232</v>
      </c>
    </row>
    <row r="76" spans="1:4" ht="18.75" x14ac:dyDescent="0.3">
      <c r="A76" s="42" t="s">
        <v>91</v>
      </c>
      <c r="B76" s="51">
        <f>B49-B75</f>
        <v>0</v>
      </c>
      <c r="C76" s="40"/>
      <c r="D76" s="41"/>
    </row>
    <row r="77" spans="1:4" ht="15.75" thickBot="1" x14ac:dyDescent="0.3">
      <c r="A77" s="3"/>
    </row>
    <row r="78" spans="1:4" ht="19.5" thickBot="1" x14ac:dyDescent="0.35">
      <c r="A78" s="138" t="s">
        <v>319</v>
      </c>
      <c r="B78" s="263" t="e">
        <f>C60+C65</f>
        <v>#DIV/0!</v>
      </c>
    </row>
    <row r="79" spans="1:4" ht="30" x14ac:dyDescent="0.25">
      <c r="A79" s="137" t="s">
        <v>237</v>
      </c>
    </row>
    <row r="80" spans="1:4" ht="30.75" customHeight="1" x14ac:dyDescent="0.25">
      <c r="A80" s="137" t="s">
        <v>236</v>
      </c>
    </row>
    <row r="81" spans="1:2" ht="15" customHeight="1" x14ac:dyDescent="0.25">
      <c r="A81" s="137" t="s">
        <v>235</v>
      </c>
    </row>
    <row r="82" spans="1:2" ht="15.75" thickBot="1" x14ac:dyDescent="0.3">
      <c r="A82" s="3"/>
    </row>
    <row r="83" spans="1:2" ht="19.5" thickBot="1" x14ac:dyDescent="0.35">
      <c r="A83" s="138" t="s">
        <v>320</v>
      </c>
      <c r="B83" s="118" t="e">
        <f>B34/B65</f>
        <v>#DIV/0!</v>
      </c>
    </row>
    <row r="84" spans="1:2" ht="29.25" customHeight="1" x14ac:dyDescent="0.25">
      <c r="A84" s="137" t="s">
        <v>234</v>
      </c>
    </row>
    <row r="85" spans="1:2" ht="15" customHeight="1" x14ac:dyDescent="0.25">
      <c r="A85" t="s">
        <v>233</v>
      </c>
    </row>
  </sheetData>
  <sheetProtection algorithmName="SHA-512" hashValue="fdYfbd0pACdioFKaL99pUOUj+rRxxaYSJJZJnU7FAraIoc/V9SHnQmChSVqn9q15RRlLDkKesJIi89yTMOt1fA==" saltValue="WD19sPYxZVq+ODY/r5Hnpw==" spinCount="100000" sheet="1" objects="1" scenarios="1"/>
  <conditionalFormatting sqref="B83">
    <cfRule type="cellIs" dxfId="8" priority="11" operator="lessThan">
      <formula>1.19998</formula>
    </cfRule>
    <cfRule type="cellIs" dxfId="7" priority="12" operator="greaterThan">
      <formula>1.19999</formula>
    </cfRule>
    <cfRule type="cellIs" dxfId="6" priority="13" operator="greaterThan">
      <formula>1.19</formula>
    </cfRule>
    <cfRule type="cellIs" dxfId="5" priority="14" operator="lessThan">
      <formula>1.19</formula>
    </cfRule>
    <cfRule type="cellIs" dxfId="4" priority="15" operator="greaterThan">
      <formula>1.2</formula>
    </cfRule>
    <cfRule type="cellIs" dxfId="3" priority="16" operator="greaterThan">
      <formula>1.2</formula>
    </cfRule>
  </conditionalFormatting>
  <conditionalFormatting sqref="B78">
    <cfRule type="cellIs" dxfId="2" priority="1" operator="lessThan">
      <formula>0.7001</formula>
    </cfRule>
    <cfRule type="cellIs" dxfId="1" priority="2" operator="between">
      <formula>0.7001</formula>
      <formula>0.9499</formula>
    </cfRule>
    <cfRule type="cellIs" dxfId="0" priority="3" operator="greaterThan">
      <formula>94.991%</formula>
    </cfRule>
  </conditionalFormatting>
  <pageMargins left="0.70866141732283472" right="0.70866141732283472" top="0.74803149606299213" bottom="0.74803149606299213" header="0.31496062992125984" footer="0.31496062992125984"/>
  <pageSetup paperSize="8" scale="4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9" tint="0.39997558519241921"/>
    <pageSetUpPr fitToPage="1"/>
  </sheetPr>
  <dimension ref="A1:H67"/>
  <sheetViews>
    <sheetView zoomScale="89" zoomScaleNormal="89" workbookViewId="0">
      <pane xSplit="1" topLeftCell="B1" activePane="topRight" state="frozen"/>
      <selection pane="topRight" activeCell="G13" sqref="G13"/>
    </sheetView>
  </sheetViews>
  <sheetFormatPr baseColWidth="10" defaultRowHeight="15" x14ac:dyDescent="0.25"/>
  <cols>
    <col min="1" max="1" width="60.85546875" customWidth="1"/>
  </cols>
  <sheetData>
    <row r="1" spans="1:1" ht="20.25" x14ac:dyDescent="0.3">
      <c r="A1" s="25" t="s">
        <v>117</v>
      </c>
    </row>
    <row r="2" spans="1:1" x14ac:dyDescent="0.25">
      <c r="A2" s="1"/>
    </row>
    <row r="4" spans="1:1" ht="17.25" thickBot="1" x14ac:dyDescent="0.3">
      <c r="A4" s="26" t="s">
        <v>23</v>
      </c>
    </row>
    <row r="5" spans="1:1" ht="24.75" customHeight="1" thickBot="1" x14ac:dyDescent="0.35">
      <c r="A5" s="54" t="s">
        <v>139</v>
      </c>
    </row>
    <row r="6" spans="1:1" ht="22.5" customHeight="1" thickBot="1" x14ac:dyDescent="0.3">
      <c r="A6" s="55" t="s">
        <v>21</v>
      </c>
    </row>
    <row r="7" spans="1:1" ht="15" customHeight="1" x14ac:dyDescent="0.25">
      <c r="A7" s="63" t="s">
        <v>127</v>
      </c>
    </row>
    <row r="8" spans="1:1" x14ac:dyDescent="0.25">
      <c r="A8" s="63" t="s">
        <v>176</v>
      </c>
    </row>
    <row r="9" spans="1:1" x14ac:dyDescent="0.25">
      <c r="A9" s="63" t="s">
        <v>128</v>
      </c>
    </row>
    <row r="10" spans="1:1" ht="15" customHeight="1" x14ac:dyDescent="0.3">
      <c r="A10" s="68" t="s">
        <v>129</v>
      </c>
    </row>
    <row r="11" spans="1:1" ht="15" customHeight="1" x14ac:dyDescent="0.25">
      <c r="A11" s="70" t="s">
        <v>92</v>
      </c>
    </row>
    <row r="12" spans="1:1" x14ac:dyDescent="0.25">
      <c r="A12" s="71" t="s">
        <v>132</v>
      </c>
    </row>
    <row r="13" spans="1:1" ht="67.5" customHeight="1" thickBot="1" x14ac:dyDescent="0.3">
      <c r="A13" s="69" t="s">
        <v>93</v>
      </c>
    </row>
    <row r="14" spans="1:1" ht="24" customHeight="1" thickBot="1" x14ac:dyDescent="0.35">
      <c r="A14" s="54" t="s">
        <v>177</v>
      </c>
    </row>
    <row r="15" spans="1:1" ht="17.25" thickBot="1" x14ac:dyDescent="0.3">
      <c r="A15" s="61" t="s">
        <v>143</v>
      </c>
    </row>
    <row r="16" spans="1:1" ht="80.25" customHeight="1" x14ac:dyDescent="0.25">
      <c r="A16" s="64" t="s">
        <v>134</v>
      </c>
    </row>
    <row r="17" spans="1:8" x14ac:dyDescent="0.25">
      <c r="A17" s="64" t="s">
        <v>133</v>
      </c>
      <c r="B17" s="18"/>
    </row>
    <row r="18" spans="1:8" x14ac:dyDescent="0.25">
      <c r="A18" s="65" t="s">
        <v>136</v>
      </c>
      <c r="B18" s="19"/>
    </row>
    <row r="19" spans="1:8" x14ac:dyDescent="0.25">
      <c r="A19" s="65" t="s">
        <v>279</v>
      </c>
      <c r="B19" s="19"/>
    </row>
    <row r="20" spans="1:8" x14ac:dyDescent="0.25">
      <c r="A20" s="65" t="s">
        <v>24</v>
      </c>
      <c r="B20" s="17"/>
      <c r="E20" s="3"/>
      <c r="F20" s="3"/>
      <c r="G20" s="3"/>
      <c r="H20" s="3"/>
    </row>
    <row r="21" spans="1:8" x14ac:dyDescent="0.25">
      <c r="A21" s="60" t="s">
        <v>141</v>
      </c>
      <c r="B21" s="17"/>
      <c r="E21" s="3"/>
      <c r="F21" s="3"/>
      <c r="G21" s="3"/>
      <c r="H21" s="3"/>
    </row>
    <row r="22" spans="1:8" x14ac:dyDescent="0.25">
      <c r="A22" s="60" t="s">
        <v>135</v>
      </c>
      <c r="B22" s="17"/>
      <c r="E22" s="3"/>
      <c r="F22" s="3"/>
      <c r="G22" s="3"/>
      <c r="H22" s="3"/>
    </row>
    <row r="23" spans="1:8" x14ac:dyDescent="0.25">
      <c r="A23" s="60" t="s">
        <v>298</v>
      </c>
      <c r="B23" s="17"/>
      <c r="E23" s="3"/>
      <c r="F23" s="3"/>
      <c r="G23" s="3"/>
      <c r="H23" s="3"/>
    </row>
    <row r="24" spans="1:8" x14ac:dyDescent="0.25">
      <c r="A24" s="60" t="s">
        <v>59</v>
      </c>
      <c r="B24" s="17"/>
      <c r="E24" s="3"/>
      <c r="F24" s="3"/>
      <c r="G24" s="3"/>
      <c r="H24" s="3"/>
    </row>
    <row r="25" spans="1:8" x14ac:dyDescent="0.25">
      <c r="A25" s="60" t="s">
        <v>130</v>
      </c>
      <c r="B25" s="17"/>
      <c r="E25" s="3"/>
      <c r="F25" s="3"/>
      <c r="G25" s="3"/>
      <c r="H25" s="3"/>
    </row>
    <row r="26" spans="1:8" x14ac:dyDescent="0.25">
      <c r="A26" s="60" t="s">
        <v>138</v>
      </c>
      <c r="B26" s="17"/>
      <c r="E26" s="3"/>
      <c r="F26" s="3"/>
      <c r="G26" s="3"/>
      <c r="H26" s="3"/>
    </row>
    <row r="27" spans="1:8" ht="15.75" thickBot="1" x14ac:dyDescent="0.3">
      <c r="A27" s="60" t="s">
        <v>142</v>
      </c>
      <c r="B27" s="17"/>
      <c r="E27" s="3"/>
      <c r="F27" s="3"/>
      <c r="G27" s="3"/>
      <c r="H27" s="3"/>
    </row>
    <row r="28" spans="1:8" ht="38.25" thickBot="1" x14ac:dyDescent="0.35">
      <c r="A28" s="62" t="s">
        <v>203</v>
      </c>
      <c r="B28" s="18"/>
      <c r="E28" s="3"/>
      <c r="F28" s="3"/>
      <c r="G28" s="3"/>
      <c r="H28" s="3"/>
    </row>
    <row r="29" spans="1:8" ht="16.5" thickBot="1" x14ac:dyDescent="0.3">
      <c r="A29" s="35" t="s">
        <v>144</v>
      </c>
      <c r="B29" s="19"/>
      <c r="E29" s="3"/>
      <c r="F29" s="3"/>
      <c r="G29" s="3"/>
      <c r="H29" s="3"/>
    </row>
    <row r="30" spans="1:8" x14ac:dyDescent="0.25">
      <c r="A30" s="23" t="s">
        <v>27</v>
      </c>
      <c r="B30" s="17"/>
      <c r="E30" s="3"/>
      <c r="F30" s="3"/>
      <c r="G30" s="3"/>
      <c r="H30" s="3"/>
    </row>
    <row r="31" spans="1:8" x14ac:dyDescent="0.25">
      <c r="A31" s="23" t="s">
        <v>131</v>
      </c>
      <c r="B31" s="17"/>
      <c r="E31" s="3"/>
      <c r="F31" s="3"/>
      <c r="G31" s="3"/>
      <c r="H31" s="3"/>
    </row>
    <row r="32" spans="1:8" x14ac:dyDescent="0.25">
      <c r="A32" s="23" t="s">
        <v>118</v>
      </c>
      <c r="B32" s="17"/>
      <c r="E32" s="3"/>
      <c r="F32" s="3"/>
      <c r="G32" s="3"/>
      <c r="H32" s="3"/>
    </row>
    <row r="33" spans="1:8" x14ac:dyDescent="0.25">
      <c r="A33" s="23" t="s">
        <v>25</v>
      </c>
      <c r="B33" s="17"/>
      <c r="E33" s="3"/>
      <c r="F33" s="3"/>
      <c r="G33" s="3"/>
      <c r="H33" s="3"/>
    </row>
    <row r="34" spans="1:8" x14ac:dyDescent="0.25">
      <c r="A34" s="23" t="s">
        <v>26</v>
      </c>
      <c r="B34" s="17"/>
      <c r="E34" s="3"/>
      <c r="F34" s="3"/>
      <c r="G34" s="3"/>
      <c r="H34" s="3"/>
    </row>
    <row r="35" spans="1:8" x14ac:dyDescent="0.25">
      <c r="A35" s="23" t="s">
        <v>28</v>
      </c>
      <c r="B35" s="17"/>
      <c r="E35" s="3"/>
      <c r="F35" s="3"/>
      <c r="G35" s="3"/>
      <c r="H35" s="3"/>
    </row>
    <row r="36" spans="1:8" x14ac:dyDescent="0.25">
      <c r="A36" s="23" t="s">
        <v>29</v>
      </c>
      <c r="B36" s="18"/>
      <c r="E36" s="3"/>
      <c r="F36" s="3"/>
      <c r="G36" s="3"/>
      <c r="H36" s="3"/>
    </row>
    <row r="37" spans="1:8" x14ac:dyDescent="0.25">
      <c r="A37" s="23" t="s">
        <v>60</v>
      </c>
      <c r="B37" s="18"/>
      <c r="E37" s="3"/>
      <c r="F37" s="3"/>
      <c r="G37" s="3"/>
      <c r="H37" s="3"/>
    </row>
    <row r="38" spans="1:8" x14ac:dyDescent="0.25">
      <c r="A38" s="23" t="s">
        <v>30</v>
      </c>
      <c r="B38" s="17"/>
      <c r="E38" s="3"/>
      <c r="F38" s="3"/>
      <c r="G38" s="3"/>
      <c r="H38" s="3"/>
    </row>
    <row r="39" spans="1:8" x14ac:dyDescent="0.25">
      <c r="A39" s="23" t="s">
        <v>274</v>
      </c>
      <c r="B39" s="17"/>
      <c r="E39" s="3"/>
      <c r="F39" s="3"/>
      <c r="G39" s="3"/>
      <c r="H39" s="3"/>
    </row>
    <row r="40" spans="1:8" x14ac:dyDescent="0.25">
      <c r="A40" s="23" t="s">
        <v>137</v>
      </c>
      <c r="B40" s="18"/>
      <c r="E40" s="3"/>
      <c r="F40" s="3"/>
      <c r="G40" s="3"/>
      <c r="H40" s="3"/>
    </row>
    <row r="41" spans="1:8" x14ac:dyDescent="0.25">
      <c r="A41" s="23" t="s">
        <v>102</v>
      </c>
      <c r="B41" s="18"/>
      <c r="E41" s="3"/>
      <c r="F41" s="3"/>
      <c r="G41" s="3"/>
      <c r="H41" s="3"/>
    </row>
    <row r="42" spans="1:8" ht="15.75" thickBot="1" x14ac:dyDescent="0.3">
      <c r="A42" s="23" t="s">
        <v>103</v>
      </c>
      <c r="B42" s="17"/>
      <c r="E42" s="3"/>
      <c r="F42" s="3"/>
      <c r="G42" s="3"/>
      <c r="H42" s="3"/>
    </row>
    <row r="43" spans="1:8" ht="24.75" customHeight="1" thickBot="1" x14ac:dyDescent="0.3">
      <c r="A43" s="112" t="s">
        <v>94</v>
      </c>
      <c r="B43" s="17"/>
      <c r="E43" s="3"/>
      <c r="F43" s="3"/>
      <c r="G43" s="3"/>
      <c r="H43" s="3"/>
    </row>
    <row r="44" spans="1:8" x14ac:dyDescent="0.25">
      <c r="A44" s="66" t="s">
        <v>95</v>
      </c>
      <c r="B44" s="17"/>
      <c r="E44" s="3"/>
      <c r="F44" s="3"/>
      <c r="G44" s="3"/>
      <c r="H44" s="3"/>
    </row>
    <row r="45" spans="1:8" ht="15.75" thickBot="1" x14ac:dyDescent="0.3">
      <c r="A45" s="66" t="s">
        <v>96</v>
      </c>
      <c r="B45" s="17"/>
      <c r="E45" s="3"/>
      <c r="F45" s="3"/>
      <c r="G45" s="3"/>
      <c r="H45" s="3"/>
    </row>
    <row r="46" spans="1:8" ht="16.5" thickBot="1" x14ac:dyDescent="0.3">
      <c r="A46" s="37" t="s">
        <v>31</v>
      </c>
      <c r="E46" s="3"/>
      <c r="F46" s="3"/>
      <c r="G46" s="3"/>
      <c r="H46" s="3"/>
    </row>
    <row r="47" spans="1:8" x14ac:dyDescent="0.25">
      <c r="A47" s="60" t="s">
        <v>22</v>
      </c>
      <c r="E47" s="3"/>
      <c r="F47" s="3"/>
      <c r="G47" s="3"/>
      <c r="H47" s="3"/>
    </row>
    <row r="48" spans="1:8" ht="15.75" thickBot="1" x14ac:dyDescent="0.3">
      <c r="A48" s="67" t="s">
        <v>32</v>
      </c>
      <c r="E48" s="3"/>
      <c r="F48" s="3"/>
      <c r="G48" s="3"/>
      <c r="H48" s="3"/>
    </row>
    <row r="49" spans="1:8" ht="19.5" thickBot="1" x14ac:dyDescent="0.35">
      <c r="A49" s="36" t="s">
        <v>33</v>
      </c>
      <c r="E49" s="3"/>
      <c r="F49" s="3"/>
      <c r="G49" s="3"/>
      <c r="H49" s="3"/>
    </row>
    <row r="50" spans="1:8" x14ac:dyDescent="0.25">
      <c r="A50" s="64" t="s">
        <v>125</v>
      </c>
      <c r="E50" s="3"/>
      <c r="F50" s="3"/>
      <c r="G50" s="3"/>
      <c r="H50" s="3"/>
    </row>
    <row r="51" spans="1:8" ht="15.75" thickBot="1" x14ac:dyDescent="0.3">
      <c r="A51" s="67" t="s">
        <v>100</v>
      </c>
      <c r="E51" s="3"/>
      <c r="F51" s="3"/>
      <c r="G51" s="3"/>
      <c r="H51" s="3"/>
    </row>
    <row r="52" spans="1:8" ht="24.75" customHeight="1" thickBot="1" x14ac:dyDescent="0.35">
      <c r="A52" s="36" t="s">
        <v>179</v>
      </c>
      <c r="E52" s="3"/>
      <c r="F52" s="3"/>
      <c r="G52" s="3"/>
      <c r="H52" s="3"/>
    </row>
    <row r="53" spans="1:8" ht="18.75" x14ac:dyDescent="0.3">
      <c r="A53" s="58"/>
      <c r="E53" s="3"/>
      <c r="F53" s="3"/>
      <c r="G53" s="3"/>
      <c r="H53" s="3"/>
    </row>
    <row r="54" spans="1:8" x14ac:dyDescent="0.25">
      <c r="A54" s="3"/>
      <c r="E54" s="3"/>
      <c r="F54" s="3"/>
      <c r="G54" s="3"/>
      <c r="H54" s="3"/>
    </row>
    <row r="55" spans="1:8" ht="19.5" thickBot="1" x14ac:dyDescent="0.35">
      <c r="A55" s="53" t="s">
        <v>97</v>
      </c>
      <c r="E55" s="3"/>
      <c r="F55" s="3"/>
      <c r="G55" s="3"/>
      <c r="H55" s="3"/>
    </row>
    <row r="56" spans="1:8" ht="16.5" thickBot="1" x14ac:dyDescent="0.3">
      <c r="A56" s="37" t="s">
        <v>147</v>
      </c>
      <c r="E56" s="3"/>
      <c r="F56" s="3"/>
      <c r="G56" s="3"/>
      <c r="H56" s="3"/>
    </row>
    <row r="57" spans="1:8" ht="16.5" thickBot="1" x14ac:dyDescent="0.3">
      <c r="A57" s="37" t="s">
        <v>178</v>
      </c>
      <c r="E57" s="3"/>
      <c r="F57" s="3"/>
      <c r="G57" s="3"/>
      <c r="H57" s="3"/>
    </row>
    <row r="58" spans="1:8" x14ac:dyDescent="0.25">
      <c r="A58" s="59" t="s">
        <v>99</v>
      </c>
      <c r="E58" s="3"/>
      <c r="F58" s="3"/>
      <c r="G58" s="3"/>
      <c r="H58" s="3"/>
    </row>
    <row r="59" spans="1:8" x14ac:dyDescent="0.25">
      <c r="E59" s="3"/>
      <c r="F59" s="3"/>
      <c r="G59" s="3"/>
      <c r="H59" s="3"/>
    </row>
    <row r="60" spans="1:8" x14ac:dyDescent="0.25">
      <c r="E60" s="3"/>
      <c r="F60" s="3"/>
      <c r="G60" s="3"/>
      <c r="H60" s="3"/>
    </row>
    <row r="61" spans="1:8" ht="19.5" thickBot="1" x14ac:dyDescent="0.35">
      <c r="A61" s="53" t="s">
        <v>148</v>
      </c>
      <c r="E61" s="3"/>
      <c r="F61" s="3"/>
      <c r="G61" s="3"/>
      <c r="H61" s="3"/>
    </row>
    <row r="62" spans="1:8" ht="16.5" thickBot="1" x14ac:dyDescent="0.3">
      <c r="A62" s="35" t="s">
        <v>149</v>
      </c>
      <c r="E62" s="3"/>
      <c r="F62" s="3"/>
      <c r="G62" s="3"/>
      <c r="H62" s="3"/>
    </row>
    <row r="63" spans="1:8" x14ac:dyDescent="0.25">
      <c r="A63" s="59" t="s">
        <v>150</v>
      </c>
    </row>
    <row r="64" spans="1:8" x14ac:dyDescent="0.25">
      <c r="A64" s="50"/>
    </row>
    <row r="67" spans="1:1" x14ac:dyDescent="0.25">
      <c r="A67" s="50"/>
    </row>
  </sheetData>
  <pageMargins left="0.70866141732283472" right="0.70866141732283472" top="0.74803149606299213" bottom="0.74803149606299213" header="0.31496062992125984" footer="0.31496062992125984"/>
  <pageSetup paperSize="8" scale="5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9" tint="0.39997558519241921"/>
    <pageSetUpPr fitToPage="1"/>
  </sheetPr>
  <dimension ref="A1:A85"/>
  <sheetViews>
    <sheetView zoomScale="95" zoomScaleNormal="95" workbookViewId="0">
      <pane xSplit="1" topLeftCell="B1" activePane="topRight" state="frozen"/>
      <selection pane="topRight" activeCell="J17" sqref="J17"/>
    </sheetView>
  </sheetViews>
  <sheetFormatPr baseColWidth="10" defaultRowHeight="15" x14ac:dyDescent="0.25"/>
  <cols>
    <col min="1" max="1" width="67.28515625" customWidth="1"/>
  </cols>
  <sheetData>
    <row r="1" spans="1:1" ht="20.25" x14ac:dyDescent="0.3">
      <c r="A1" s="30" t="s">
        <v>112</v>
      </c>
    </row>
    <row r="2" spans="1:1" x14ac:dyDescent="0.25">
      <c r="A2" s="1"/>
    </row>
    <row r="3" spans="1:1" ht="18.75" customHeight="1" x14ac:dyDescent="0.25">
      <c r="A3" s="47"/>
    </row>
    <row r="4" spans="1:1" s="7" customFormat="1" ht="17.25" thickBot="1" x14ac:dyDescent="0.3">
      <c r="A4" s="26" t="s">
        <v>0</v>
      </c>
    </row>
    <row r="5" spans="1:1" s="16" customFormat="1" ht="19.5" thickBot="1" x14ac:dyDescent="0.35">
      <c r="A5" s="48" t="s">
        <v>73</v>
      </c>
    </row>
    <row r="6" spans="1:1" s="16" customFormat="1" ht="16.5" thickBot="1" x14ac:dyDescent="0.3">
      <c r="A6" s="72" t="s">
        <v>180</v>
      </c>
    </row>
    <row r="7" spans="1:1" s="16" customFormat="1" ht="15.75" x14ac:dyDescent="0.25">
      <c r="A7" s="69" t="s">
        <v>104</v>
      </c>
    </row>
    <row r="8" spans="1:1" s="16" customFormat="1" ht="15.75" x14ac:dyDescent="0.25">
      <c r="A8" s="63" t="s">
        <v>9</v>
      </c>
    </row>
    <row r="9" spans="1:1" s="16" customFormat="1" ht="15.75" x14ac:dyDescent="0.25">
      <c r="A9" s="63" t="s">
        <v>275</v>
      </c>
    </row>
    <row r="10" spans="1:1" s="16" customFormat="1" ht="15.75" x14ac:dyDescent="0.25">
      <c r="A10" s="63" t="s">
        <v>6</v>
      </c>
    </row>
    <row r="11" spans="1:1" s="16" customFormat="1" ht="15.75" x14ac:dyDescent="0.25">
      <c r="A11" s="69" t="s">
        <v>182</v>
      </c>
    </row>
    <row r="12" spans="1:1" s="16" customFormat="1" ht="15.75" x14ac:dyDescent="0.25">
      <c r="A12" s="63" t="s">
        <v>74</v>
      </c>
    </row>
    <row r="13" spans="1:1" s="16" customFormat="1" ht="16.5" thickBot="1" x14ac:dyDescent="0.3">
      <c r="A13" s="63" t="s">
        <v>210</v>
      </c>
    </row>
    <row r="14" spans="1:1" s="16" customFormat="1" ht="16.5" thickBot="1" x14ac:dyDescent="0.3">
      <c r="A14" s="72" t="s">
        <v>181</v>
      </c>
    </row>
    <row r="15" spans="1:1" s="74" customFormat="1" ht="15.75" x14ac:dyDescent="0.25">
      <c r="A15" s="69" t="s">
        <v>186</v>
      </c>
    </row>
    <row r="16" spans="1:1" s="74" customFormat="1" ht="30" customHeight="1" x14ac:dyDescent="0.25">
      <c r="A16" s="69" t="s">
        <v>185</v>
      </c>
    </row>
    <row r="17" spans="1:1" s="16" customFormat="1" ht="15.75" x14ac:dyDescent="0.25">
      <c r="A17" s="69" t="s">
        <v>187</v>
      </c>
    </row>
    <row r="18" spans="1:1" s="16" customFormat="1" ht="15.75" x14ac:dyDescent="0.25">
      <c r="A18" s="69" t="s">
        <v>8</v>
      </c>
    </row>
    <row r="19" spans="1:1" s="16" customFormat="1" ht="15.75" x14ac:dyDescent="0.25">
      <c r="A19" s="69" t="s">
        <v>284</v>
      </c>
    </row>
    <row r="20" spans="1:1" s="16" customFormat="1" ht="15.75" x14ac:dyDescent="0.25">
      <c r="A20" s="63" t="s">
        <v>11</v>
      </c>
    </row>
    <row r="21" spans="1:1" s="16" customFormat="1" ht="15.75" x14ac:dyDescent="0.25">
      <c r="A21" s="63" t="s">
        <v>5</v>
      </c>
    </row>
    <row r="22" spans="1:1" s="16" customFormat="1" ht="15.75" x14ac:dyDescent="0.25">
      <c r="A22" s="63" t="s">
        <v>12</v>
      </c>
    </row>
    <row r="23" spans="1:1" s="16" customFormat="1" ht="15.75" x14ac:dyDescent="0.25">
      <c r="A23" s="63" t="s">
        <v>126</v>
      </c>
    </row>
    <row r="24" spans="1:1" s="16" customFormat="1" ht="16.5" thickBot="1" x14ac:dyDescent="0.3">
      <c r="A24" s="63" t="s">
        <v>209</v>
      </c>
    </row>
    <row r="25" spans="1:1" s="16" customFormat="1" ht="16.5" thickBot="1" x14ac:dyDescent="0.3">
      <c r="A25" s="72" t="s">
        <v>286</v>
      </c>
    </row>
    <row r="26" spans="1:1" s="16" customFormat="1" ht="15.75" x14ac:dyDescent="0.25">
      <c r="A26" s="82" t="s">
        <v>289</v>
      </c>
    </row>
    <row r="27" spans="1:1" s="16" customFormat="1" ht="16.5" thickBot="1" x14ac:dyDescent="0.3">
      <c r="A27" s="63" t="s">
        <v>287</v>
      </c>
    </row>
    <row r="28" spans="1:1" s="16" customFormat="1" ht="16.5" thickBot="1" x14ac:dyDescent="0.3">
      <c r="A28" s="72" t="s">
        <v>75</v>
      </c>
    </row>
    <row r="29" spans="1:1" s="16" customFormat="1" ht="16.5" thickBot="1" x14ac:dyDescent="0.3">
      <c r="A29" s="72" t="s">
        <v>76</v>
      </c>
    </row>
    <row r="30" spans="1:1" s="16" customFormat="1" ht="15.75" x14ac:dyDescent="0.25">
      <c r="A30" s="63" t="s">
        <v>77</v>
      </c>
    </row>
    <row r="31" spans="1:1" s="16" customFormat="1" ht="16.5" thickBot="1" x14ac:dyDescent="0.3">
      <c r="A31" s="63" t="s">
        <v>78</v>
      </c>
    </row>
    <row r="32" spans="1:1" s="16" customFormat="1" ht="16.5" thickBot="1" x14ac:dyDescent="0.3">
      <c r="A32" s="73" t="s">
        <v>79</v>
      </c>
    </row>
    <row r="33" spans="1:1" s="6" customFormat="1" ht="13.5" customHeight="1" thickBot="1" x14ac:dyDescent="0.3">
      <c r="A33" s="10"/>
    </row>
    <row r="34" spans="1:1" ht="19.5" thickBot="1" x14ac:dyDescent="0.3">
      <c r="A34" s="75" t="s">
        <v>211</v>
      </c>
    </row>
    <row r="35" spans="1:1" ht="16.5" thickBot="1" x14ac:dyDescent="0.3">
      <c r="A35" s="72" t="s">
        <v>10</v>
      </c>
    </row>
    <row r="36" spans="1:1" x14ac:dyDescent="0.25">
      <c r="A36" s="63" t="s">
        <v>15</v>
      </c>
    </row>
    <row r="37" spans="1:1" x14ac:dyDescent="0.25">
      <c r="A37" s="63" t="s">
        <v>80</v>
      </c>
    </row>
    <row r="38" spans="1:1" x14ac:dyDescent="0.25">
      <c r="A38" s="63" t="s">
        <v>105</v>
      </c>
    </row>
    <row r="39" spans="1:1" x14ac:dyDescent="0.25">
      <c r="A39" s="69" t="s">
        <v>212</v>
      </c>
    </row>
    <row r="40" spans="1:1" x14ac:dyDescent="0.25">
      <c r="A40" s="69" t="s">
        <v>295</v>
      </c>
    </row>
    <row r="41" spans="1:1" ht="15.75" thickBot="1" x14ac:dyDescent="0.3">
      <c r="A41" s="63" t="s">
        <v>198</v>
      </c>
    </row>
    <row r="42" spans="1:1" ht="15.75" thickBot="1" x14ac:dyDescent="0.3">
      <c r="A42" s="73" t="s">
        <v>81</v>
      </c>
    </row>
    <row r="43" spans="1:1" x14ac:dyDescent="0.25">
      <c r="A43" s="63" t="s">
        <v>202</v>
      </c>
    </row>
    <row r="44" spans="1:1" x14ac:dyDescent="0.25">
      <c r="A44" s="63" t="s">
        <v>196</v>
      </c>
    </row>
    <row r="45" spans="1:1" x14ac:dyDescent="0.25">
      <c r="A45" s="78" t="s">
        <v>193</v>
      </c>
    </row>
    <row r="46" spans="1:1" ht="15.75" thickBot="1" x14ac:dyDescent="0.3">
      <c r="A46" s="63" t="s">
        <v>82</v>
      </c>
    </row>
    <row r="47" spans="1:1" ht="16.5" thickBot="1" x14ac:dyDescent="0.3">
      <c r="A47" s="72" t="s">
        <v>113</v>
      </c>
    </row>
    <row r="48" spans="1:1" ht="8.25" customHeight="1" thickBot="1" x14ac:dyDescent="0.3">
      <c r="A48" s="10"/>
    </row>
    <row r="49" spans="1:1" ht="19.5" thickBot="1" x14ac:dyDescent="0.35">
      <c r="A49" s="33" t="s">
        <v>2</v>
      </c>
    </row>
    <row r="50" spans="1:1" ht="16.5" x14ac:dyDescent="0.25">
      <c r="A50" s="11"/>
    </row>
    <row r="51" spans="1:1" x14ac:dyDescent="0.25">
      <c r="A51" s="3"/>
    </row>
    <row r="52" spans="1:1" ht="17.25" thickBot="1" x14ac:dyDescent="0.3">
      <c r="A52" s="49" t="s">
        <v>3</v>
      </c>
    </row>
    <row r="53" spans="1:1" ht="19.5" thickBot="1" x14ac:dyDescent="0.35">
      <c r="A53" s="48" t="s">
        <v>83</v>
      </c>
    </row>
    <row r="54" spans="1:1" ht="15.75" thickBot="1" x14ac:dyDescent="0.3">
      <c r="A54" s="34" t="s">
        <v>84</v>
      </c>
    </row>
    <row r="55" spans="1:1" x14ac:dyDescent="0.25">
      <c r="A55" s="5" t="s">
        <v>85</v>
      </c>
    </row>
    <row r="56" spans="1:1" x14ac:dyDescent="0.25">
      <c r="A56" s="5" t="s">
        <v>86</v>
      </c>
    </row>
    <row r="57" spans="1:1" x14ac:dyDescent="0.25">
      <c r="A57" s="79" t="s">
        <v>106</v>
      </c>
    </row>
    <row r="58" spans="1:1" ht="15.75" thickBot="1" x14ac:dyDescent="0.3">
      <c r="A58" s="5" t="s">
        <v>214</v>
      </c>
    </row>
    <row r="59" spans="1:1" ht="15.75" thickBot="1" x14ac:dyDescent="0.3">
      <c r="A59" s="34" t="s">
        <v>87</v>
      </c>
    </row>
    <row r="60" spans="1:1" ht="19.5" thickBot="1" x14ac:dyDescent="0.35">
      <c r="A60" s="33" t="s">
        <v>89</v>
      </c>
    </row>
    <row r="61" spans="1:1" x14ac:dyDescent="0.25">
      <c r="A61" s="5" t="s">
        <v>217</v>
      </c>
    </row>
    <row r="62" spans="1:1" x14ac:dyDescent="0.25">
      <c r="A62" s="13" t="s">
        <v>13</v>
      </c>
    </row>
    <row r="63" spans="1:1" x14ac:dyDescent="0.25">
      <c r="A63" s="13" t="s">
        <v>107</v>
      </c>
    </row>
    <row r="64" spans="1:1" ht="15.75" thickBot="1" x14ac:dyDescent="0.3">
      <c r="A64" s="39" t="s">
        <v>88</v>
      </c>
    </row>
    <row r="65" spans="1:1" ht="19.5" thickBot="1" x14ac:dyDescent="0.35">
      <c r="A65" s="33" t="s">
        <v>90</v>
      </c>
    </row>
    <row r="66" spans="1:1" ht="15.75" customHeight="1" x14ac:dyDescent="0.25">
      <c r="A66" s="14" t="s">
        <v>108</v>
      </c>
    </row>
    <row r="67" spans="1:1" x14ac:dyDescent="0.25">
      <c r="A67" s="13" t="s">
        <v>18</v>
      </c>
    </row>
    <row r="68" spans="1:1" x14ac:dyDescent="0.25">
      <c r="A68" s="39" t="s">
        <v>109</v>
      </c>
    </row>
    <row r="69" spans="1:1" x14ac:dyDescent="0.25">
      <c r="A69" s="5" t="s">
        <v>16</v>
      </c>
    </row>
    <row r="70" spans="1:1" x14ac:dyDescent="0.25">
      <c r="A70" s="5" t="s">
        <v>115</v>
      </c>
    </row>
    <row r="71" spans="1:1" x14ac:dyDescent="0.25">
      <c r="A71" s="5" t="s">
        <v>110</v>
      </c>
    </row>
    <row r="72" spans="1:1" x14ac:dyDescent="0.25">
      <c r="A72" s="5" t="s">
        <v>17</v>
      </c>
    </row>
    <row r="73" spans="1:1" x14ac:dyDescent="0.25">
      <c r="A73" s="15" t="s">
        <v>111</v>
      </c>
    </row>
    <row r="74" spans="1:1" ht="8.25" customHeight="1" thickBot="1" x14ac:dyDescent="0.3">
      <c r="A74" s="10"/>
    </row>
    <row r="75" spans="1:1" ht="19.5" thickBot="1" x14ac:dyDescent="0.35">
      <c r="A75" s="33" t="s">
        <v>4</v>
      </c>
    </row>
    <row r="76" spans="1:1" x14ac:dyDescent="0.25">
      <c r="A76" s="42" t="s">
        <v>91</v>
      </c>
    </row>
    <row r="78" spans="1:1" ht="18.75" x14ac:dyDescent="0.3">
      <c r="A78" s="53" t="s">
        <v>20</v>
      </c>
    </row>
    <row r="79" spans="1:1" ht="15" customHeight="1" x14ac:dyDescent="0.25">
      <c r="A79" t="s">
        <v>303</v>
      </c>
    </row>
    <row r="80" spans="1:1" ht="15" customHeight="1" x14ac:dyDescent="0.25">
      <c r="A80" t="s">
        <v>304</v>
      </c>
    </row>
    <row r="81" spans="1:1" ht="15" customHeight="1" x14ac:dyDescent="0.25">
      <c r="A81" t="s">
        <v>305</v>
      </c>
    </row>
    <row r="83" spans="1:1" ht="18.75" x14ac:dyDescent="0.3">
      <c r="A83" s="53" t="s">
        <v>19</v>
      </c>
    </row>
    <row r="84" spans="1:1" ht="15" customHeight="1" x14ac:dyDescent="0.25">
      <c r="A84" t="s">
        <v>306</v>
      </c>
    </row>
    <row r="85" spans="1:1" ht="15" customHeight="1" x14ac:dyDescent="0.25">
      <c r="A85" t="s">
        <v>307</v>
      </c>
    </row>
  </sheetData>
  <pageMargins left="0.70866141732283472" right="0.70866141732283472" top="0.74803149606299213" bottom="0.74803149606299213" header="0.31496062992125984" footer="0.31496062992125984"/>
  <pageSetup paperSize="8" scale="4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6" tint="0.39997558519241921"/>
    <pageSetUpPr fitToPage="1"/>
  </sheetPr>
  <dimension ref="B1:O74"/>
  <sheetViews>
    <sheetView workbookViewId="0">
      <selection activeCell="C8" sqref="C8"/>
    </sheetView>
  </sheetViews>
  <sheetFormatPr baseColWidth="10" defaultRowHeight="15" x14ac:dyDescent="0.25"/>
  <cols>
    <col min="1" max="1" width="5.28515625" customWidth="1"/>
    <col min="2" max="2" width="42.28515625" customWidth="1"/>
    <col min="3" max="3" width="44.28515625" bestFit="1" customWidth="1"/>
    <col min="4" max="4" width="14.5703125" style="222" bestFit="1" customWidth="1"/>
    <col min="5" max="5" width="10.85546875" style="222" customWidth="1"/>
    <col min="6" max="6" width="60.7109375" bestFit="1" customWidth="1"/>
    <col min="7" max="7" width="17.140625" bestFit="1" customWidth="1"/>
    <col min="8" max="8" width="29.7109375" bestFit="1" customWidth="1"/>
    <col min="9" max="9" width="12" bestFit="1" customWidth="1"/>
    <col min="15" max="15" width="0" hidden="1" customWidth="1"/>
  </cols>
  <sheetData>
    <row r="1" spans="2:15" ht="20.25" x14ac:dyDescent="0.3">
      <c r="B1" s="307" t="s">
        <v>381</v>
      </c>
      <c r="C1" s="307"/>
      <c r="D1" s="248"/>
      <c r="E1" s="248"/>
      <c r="F1" s="228" t="s">
        <v>380</v>
      </c>
    </row>
    <row r="2" spans="2:15" x14ac:dyDescent="0.25">
      <c r="B2" s="247" t="s">
        <v>14</v>
      </c>
      <c r="F2" s="245" t="s">
        <v>379</v>
      </c>
      <c r="O2" s="246" t="s">
        <v>378</v>
      </c>
    </row>
    <row r="3" spans="2:15" x14ac:dyDescent="0.25">
      <c r="B3" s="247" t="s">
        <v>377</v>
      </c>
      <c r="F3" s="245" t="s">
        <v>376</v>
      </c>
      <c r="O3" s="246" t="s">
        <v>375</v>
      </c>
    </row>
    <row r="4" spans="2:15" x14ac:dyDescent="0.25">
      <c r="F4" s="245" t="s">
        <v>374</v>
      </c>
    </row>
    <row r="5" spans="2:15" x14ac:dyDescent="0.25">
      <c r="F5" s="245" t="s">
        <v>373</v>
      </c>
    </row>
    <row r="6" spans="2:15" ht="15.75" thickBot="1" x14ac:dyDescent="0.3">
      <c r="C6" s="244" t="s">
        <v>372</v>
      </c>
    </row>
    <row r="7" spans="2:15" ht="15.75" thickBot="1" x14ac:dyDescent="0.3">
      <c r="B7" s="231" t="s">
        <v>371</v>
      </c>
      <c r="C7" s="243"/>
      <c r="F7" s="242" t="s">
        <v>370</v>
      </c>
      <c r="G7" t="s">
        <v>369</v>
      </c>
    </row>
    <row r="8" spans="2:15" ht="15.75" thickBot="1" x14ac:dyDescent="0.3">
      <c r="B8" s="231" t="s">
        <v>368</v>
      </c>
      <c r="C8" s="241"/>
      <c r="F8" s="225" t="s">
        <v>367</v>
      </c>
      <c r="G8" s="224">
        <v>0</v>
      </c>
    </row>
    <row r="9" spans="2:15" ht="15.75" thickBot="1" x14ac:dyDescent="0.3">
      <c r="B9" s="231" t="s">
        <v>366</v>
      </c>
      <c r="C9" s="240"/>
      <c r="F9" s="225" t="s">
        <v>365</v>
      </c>
      <c r="G9" s="236"/>
      <c r="H9" t="s">
        <v>362</v>
      </c>
    </row>
    <row r="10" spans="2:15" ht="15.75" thickBot="1" x14ac:dyDescent="0.3">
      <c r="B10" s="231" t="s">
        <v>364</v>
      </c>
      <c r="C10" s="240"/>
      <c r="F10" s="225" t="s">
        <v>363</v>
      </c>
      <c r="G10" s="236"/>
      <c r="H10" t="s">
        <v>362</v>
      </c>
    </row>
    <row r="11" spans="2:15" ht="15.75" thickBot="1" x14ac:dyDescent="0.3">
      <c r="B11" s="231" t="s">
        <v>361</v>
      </c>
      <c r="C11" s="239"/>
      <c r="D11" s="223">
        <f>DATE(YEAR(C11),12,31)-C11</f>
        <v>366</v>
      </c>
      <c r="E11" s="238">
        <f>C11+D11</f>
        <v>366</v>
      </c>
      <c r="F11" s="225" t="s">
        <v>360</v>
      </c>
      <c r="G11" s="224">
        <v>0</v>
      </c>
      <c r="I11" s="237"/>
    </row>
    <row r="12" spans="2:15" ht="15.75" thickBot="1" x14ac:dyDescent="0.3">
      <c r="B12" s="231" t="s">
        <v>359</v>
      </c>
      <c r="C12" s="235" t="e">
        <f>ROUND(VLOOKUP(C9,F8:G30,2,0),0)</f>
        <v>#N/A</v>
      </c>
      <c r="F12" s="225" t="s">
        <v>358</v>
      </c>
      <c r="G12" s="236"/>
      <c r="H12" t="s">
        <v>357</v>
      </c>
    </row>
    <row r="13" spans="2:15" ht="15.75" thickBot="1" x14ac:dyDescent="0.3">
      <c r="B13" s="231" t="s">
        <v>356</v>
      </c>
      <c r="C13" s="235" t="e">
        <f>C12*12</f>
        <v>#N/A</v>
      </c>
      <c r="F13" s="225" t="s">
        <v>355</v>
      </c>
      <c r="G13" s="227">
        <v>3</v>
      </c>
    </row>
    <row r="14" spans="2:15" ht="15.75" thickBot="1" x14ac:dyDescent="0.3">
      <c r="B14" s="231" t="s">
        <v>354</v>
      </c>
      <c r="C14" s="232" t="e">
        <f>C10/C13</f>
        <v>#N/A</v>
      </c>
      <c r="F14" s="225" t="s">
        <v>353</v>
      </c>
      <c r="G14" s="224">
        <v>8</v>
      </c>
    </row>
    <row r="15" spans="2:15" ht="15.75" thickBot="1" x14ac:dyDescent="0.3">
      <c r="F15" s="225" t="s">
        <v>352</v>
      </c>
      <c r="G15" s="293"/>
      <c r="H15" t="s">
        <v>383</v>
      </c>
    </row>
    <row r="16" spans="2:15" ht="15.75" thickBot="1" x14ac:dyDescent="0.3">
      <c r="B16" s="231" t="s">
        <v>351</v>
      </c>
      <c r="C16" s="232" t="e">
        <f>C17/360*D11</f>
        <v>#N/A</v>
      </c>
      <c r="F16" s="225" t="s">
        <v>350</v>
      </c>
      <c r="G16" s="293"/>
      <c r="H16" t="s">
        <v>362</v>
      </c>
    </row>
    <row r="17" spans="2:7" ht="15.75" thickBot="1" x14ac:dyDescent="0.3">
      <c r="B17" s="231" t="s">
        <v>349</v>
      </c>
      <c r="C17" s="232" t="e">
        <f>C14*12</f>
        <v>#N/A</v>
      </c>
      <c r="F17" s="225" t="s">
        <v>348</v>
      </c>
      <c r="G17" s="224">
        <v>5</v>
      </c>
    </row>
    <row r="18" spans="2:7" ht="15.75" thickBot="1" x14ac:dyDescent="0.3">
      <c r="B18" s="234" t="s">
        <v>347</v>
      </c>
      <c r="C18" s="233" t="e">
        <f>C12-1</f>
        <v>#N/A</v>
      </c>
      <c r="F18" s="225" t="s">
        <v>346</v>
      </c>
      <c r="G18" s="229">
        <f>100/3</f>
        <v>33.333333333333336</v>
      </c>
    </row>
    <row r="19" spans="2:7" ht="15.75" thickBot="1" x14ac:dyDescent="0.3">
      <c r="B19" s="231" t="s">
        <v>345</v>
      </c>
      <c r="C19" s="232" t="e">
        <f>C10-C17*C18-C16</f>
        <v>#N/A</v>
      </c>
      <c r="F19" s="225" t="s">
        <v>344</v>
      </c>
      <c r="G19" s="224">
        <f>100/5</f>
        <v>20</v>
      </c>
    </row>
    <row r="20" spans="2:7" x14ac:dyDescent="0.25">
      <c r="F20" s="225" t="s">
        <v>343</v>
      </c>
      <c r="G20" s="224">
        <f>100/20</f>
        <v>5</v>
      </c>
    </row>
    <row r="21" spans="2:7" ht="15.75" thickBot="1" x14ac:dyDescent="0.3">
      <c r="F21" s="225" t="s">
        <v>342</v>
      </c>
      <c r="G21" s="224">
        <f>100/20</f>
        <v>5</v>
      </c>
    </row>
    <row r="22" spans="2:7" ht="15.75" thickBot="1" x14ac:dyDescent="0.3">
      <c r="B22" s="231" t="s">
        <v>341</v>
      </c>
      <c r="C22" s="230">
        <f>C11</f>
        <v>0</v>
      </c>
      <c r="F22" s="225" t="s">
        <v>340</v>
      </c>
      <c r="G22" s="229">
        <f>100/15</f>
        <v>6.666666666666667</v>
      </c>
    </row>
    <row r="23" spans="2:7" x14ac:dyDescent="0.25">
      <c r="B23" t="s">
        <v>339</v>
      </c>
      <c r="C23" s="230" t="e">
        <f>C22+365*C12</f>
        <v>#N/A</v>
      </c>
      <c r="F23" s="225" t="s">
        <v>338</v>
      </c>
      <c r="G23" s="224">
        <f>100/20</f>
        <v>5</v>
      </c>
    </row>
    <row r="24" spans="2:7" x14ac:dyDescent="0.25">
      <c r="F24" s="225" t="s">
        <v>337</v>
      </c>
      <c r="G24" s="224">
        <f>100/20</f>
        <v>5</v>
      </c>
    </row>
    <row r="25" spans="2:7" ht="15.75" thickBot="1" x14ac:dyDescent="0.3">
      <c r="B25" s="228" t="s">
        <v>333</v>
      </c>
      <c r="F25" s="225" t="s">
        <v>336</v>
      </c>
      <c r="G25" s="227">
        <f>100/33.33</f>
        <v>3.0003000300030003</v>
      </c>
    </row>
    <row r="26" spans="2:7" ht="15.75" thickBot="1" x14ac:dyDescent="0.3">
      <c r="B26" t="s">
        <v>331</v>
      </c>
      <c r="C26" s="226" t="e">
        <f>C14</f>
        <v>#N/A</v>
      </c>
      <c r="F26" s="225" t="s">
        <v>335</v>
      </c>
      <c r="G26" s="227">
        <f>100/33.33</f>
        <v>3.0003000300030003</v>
      </c>
    </row>
    <row r="27" spans="2:7" x14ac:dyDescent="0.25">
      <c r="F27" s="225" t="s">
        <v>334</v>
      </c>
      <c r="G27" s="229">
        <f>100/15</f>
        <v>6.666666666666667</v>
      </c>
    </row>
    <row r="28" spans="2:7" x14ac:dyDescent="0.25">
      <c r="B28" s="223"/>
      <c r="C28" s="223"/>
      <c r="F28" s="225" t="s">
        <v>332</v>
      </c>
      <c r="G28" s="227">
        <f>100/33</f>
        <v>3.0303030303030303</v>
      </c>
    </row>
    <row r="29" spans="2:7" x14ac:dyDescent="0.25">
      <c r="F29" s="225" t="s">
        <v>330</v>
      </c>
      <c r="G29" s="224">
        <f>100/10</f>
        <v>10</v>
      </c>
    </row>
    <row r="30" spans="2:7" x14ac:dyDescent="0.25">
      <c r="F30" s="225" t="s">
        <v>329</v>
      </c>
      <c r="G30" s="224">
        <v>10</v>
      </c>
    </row>
    <row r="32" spans="2:7" x14ac:dyDescent="0.25">
      <c r="B32" t="s">
        <v>328</v>
      </c>
    </row>
    <row r="40" spans="2:3" ht="31.5" x14ac:dyDescent="0.25">
      <c r="C40" s="299" t="s">
        <v>385</v>
      </c>
    </row>
    <row r="41" spans="2:3" x14ac:dyDescent="0.25">
      <c r="B41" s="244">
        <v>2019</v>
      </c>
      <c r="C41" s="298">
        <f>+SUM('TOTAL CALCULOS AMORTIZACION'!27:27)-'TOTAL CALCULOS AMORTIZACION'!A27</f>
        <v>0</v>
      </c>
    </row>
    <row r="42" spans="2:3" x14ac:dyDescent="0.25">
      <c r="B42" s="244">
        <v>2020</v>
      </c>
      <c r="C42" s="298">
        <f>+SUM('TOTAL CALCULOS AMORTIZACION'!28:28)-'TOTAL CALCULOS AMORTIZACION'!A28</f>
        <v>0</v>
      </c>
    </row>
    <row r="43" spans="2:3" x14ac:dyDescent="0.25">
      <c r="B43" s="244">
        <v>2021</v>
      </c>
      <c r="C43" s="298">
        <f>+SUM('TOTAL CALCULOS AMORTIZACION'!29:29)-'TOTAL CALCULOS AMORTIZACION'!A29</f>
        <v>0</v>
      </c>
    </row>
    <row r="44" spans="2:3" x14ac:dyDescent="0.25">
      <c r="B44" s="244">
        <v>2022</v>
      </c>
      <c r="C44" s="298">
        <f>+SUM('TOTAL CALCULOS AMORTIZACION'!30:30)-'TOTAL CALCULOS AMORTIZACION'!A30</f>
        <v>0</v>
      </c>
    </row>
    <row r="45" spans="2:3" x14ac:dyDescent="0.25">
      <c r="B45" s="244">
        <v>2023</v>
      </c>
      <c r="C45" s="298">
        <f>+SUM('TOTAL CALCULOS AMORTIZACION'!31:31)-'TOTAL CALCULOS AMORTIZACION'!A31</f>
        <v>0</v>
      </c>
    </row>
    <row r="46" spans="2:3" x14ac:dyDescent="0.25">
      <c r="B46" s="244">
        <v>2024</v>
      </c>
      <c r="C46" s="298">
        <f>+SUM('TOTAL CALCULOS AMORTIZACION'!32:32)-'TOTAL CALCULOS AMORTIZACION'!A32</f>
        <v>0</v>
      </c>
    </row>
    <row r="47" spans="2:3" x14ac:dyDescent="0.25">
      <c r="B47" s="244">
        <v>2025</v>
      </c>
      <c r="C47" s="298">
        <f>+SUM('TOTAL CALCULOS AMORTIZACION'!33:33)-'TOTAL CALCULOS AMORTIZACION'!A33</f>
        <v>0</v>
      </c>
    </row>
    <row r="48" spans="2:3" x14ac:dyDescent="0.25">
      <c r="B48" s="244">
        <v>2026</v>
      </c>
      <c r="C48" s="298">
        <f>+SUM('TOTAL CALCULOS AMORTIZACION'!34:34)-'TOTAL CALCULOS AMORTIZACION'!A34</f>
        <v>0</v>
      </c>
    </row>
    <row r="49" spans="2:3" x14ac:dyDescent="0.25">
      <c r="B49" s="244">
        <v>2027</v>
      </c>
      <c r="C49" s="298">
        <f>+SUM('TOTAL CALCULOS AMORTIZACION'!35:35)-'TOTAL CALCULOS AMORTIZACION'!A35</f>
        <v>0</v>
      </c>
    </row>
    <row r="50" spans="2:3" x14ac:dyDescent="0.25">
      <c r="B50" s="244">
        <v>2028</v>
      </c>
      <c r="C50" s="298">
        <f>+SUM('TOTAL CALCULOS AMORTIZACION'!36:36)-'TOTAL CALCULOS AMORTIZACION'!A36</f>
        <v>0</v>
      </c>
    </row>
    <row r="51" spans="2:3" x14ac:dyDescent="0.25">
      <c r="B51" s="244">
        <v>2029</v>
      </c>
      <c r="C51" s="298">
        <f>+SUM('TOTAL CALCULOS AMORTIZACION'!37:37)-'TOTAL CALCULOS AMORTIZACION'!A37</f>
        <v>0</v>
      </c>
    </row>
    <row r="52" spans="2:3" x14ac:dyDescent="0.25">
      <c r="B52" s="244">
        <v>2030</v>
      </c>
      <c r="C52" s="298">
        <f>+SUM('TOTAL CALCULOS AMORTIZACION'!38:38)-'TOTAL CALCULOS AMORTIZACION'!A38</f>
        <v>0</v>
      </c>
    </row>
    <row r="53" spans="2:3" x14ac:dyDescent="0.25">
      <c r="B53" s="244">
        <v>2031</v>
      </c>
      <c r="C53" s="298">
        <f>+SUM('TOTAL CALCULOS AMORTIZACION'!39:39)-'TOTAL CALCULOS AMORTIZACION'!A39</f>
        <v>0</v>
      </c>
    </row>
    <row r="54" spans="2:3" x14ac:dyDescent="0.25">
      <c r="B54" s="244">
        <v>2032</v>
      </c>
      <c r="C54" s="298">
        <f>+SUM('TOTAL CALCULOS AMORTIZACION'!40:40)-'TOTAL CALCULOS AMORTIZACION'!A40</f>
        <v>0</v>
      </c>
    </row>
    <row r="55" spans="2:3" x14ac:dyDescent="0.25">
      <c r="B55" s="244">
        <v>2033</v>
      </c>
      <c r="C55" s="298">
        <f>+SUM('TOTAL CALCULOS AMORTIZACION'!41:41)-'TOTAL CALCULOS AMORTIZACION'!A41</f>
        <v>0</v>
      </c>
    </row>
    <row r="56" spans="2:3" x14ac:dyDescent="0.25">
      <c r="B56" s="244">
        <v>2034</v>
      </c>
      <c r="C56" s="298">
        <f>+SUM('TOTAL CALCULOS AMORTIZACION'!42:42)-'TOTAL CALCULOS AMORTIZACION'!A42</f>
        <v>0</v>
      </c>
    </row>
    <row r="57" spans="2:3" x14ac:dyDescent="0.25">
      <c r="B57" s="244">
        <v>2035</v>
      </c>
      <c r="C57" s="298">
        <f>+SUM('TOTAL CALCULOS AMORTIZACION'!43:43)-'TOTAL CALCULOS AMORTIZACION'!A43</f>
        <v>0</v>
      </c>
    </row>
    <row r="58" spans="2:3" x14ac:dyDescent="0.25">
      <c r="B58" s="244">
        <v>2036</v>
      </c>
      <c r="C58" s="298">
        <f>+SUM('TOTAL CALCULOS AMORTIZACION'!44:44)-'TOTAL CALCULOS AMORTIZACION'!A44</f>
        <v>0</v>
      </c>
    </row>
    <row r="59" spans="2:3" x14ac:dyDescent="0.25">
      <c r="B59" s="244">
        <v>2037</v>
      </c>
      <c r="C59" s="298">
        <f>+SUM('TOTAL CALCULOS AMORTIZACION'!45:45)-'TOTAL CALCULOS AMORTIZACION'!A45</f>
        <v>0</v>
      </c>
    </row>
    <row r="60" spans="2:3" x14ac:dyDescent="0.25">
      <c r="B60" s="244">
        <v>2038</v>
      </c>
      <c r="C60" s="298">
        <f>+SUM('TOTAL CALCULOS AMORTIZACION'!46:46)-'TOTAL CALCULOS AMORTIZACION'!A46</f>
        <v>0</v>
      </c>
    </row>
    <row r="61" spans="2:3" x14ac:dyDescent="0.25">
      <c r="B61" s="244">
        <v>2039</v>
      </c>
      <c r="C61" s="298">
        <f>+SUM('TOTAL CALCULOS AMORTIZACION'!47:47)-'TOTAL CALCULOS AMORTIZACION'!A47</f>
        <v>0</v>
      </c>
    </row>
    <row r="62" spans="2:3" x14ac:dyDescent="0.25">
      <c r="B62" s="244">
        <v>2040</v>
      </c>
      <c r="C62" s="298">
        <f>+SUM('TOTAL CALCULOS AMORTIZACION'!48:48)-'TOTAL CALCULOS AMORTIZACION'!A48</f>
        <v>0</v>
      </c>
    </row>
    <row r="63" spans="2:3" x14ac:dyDescent="0.25">
      <c r="B63" s="244">
        <v>2041</v>
      </c>
      <c r="C63" s="298">
        <f>+SUM('TOTAL CALCULOS AMORTIZACION'!49:49)-'TOTAL CALCULOS AMORTIZACION'!A49</f>
        <v>0</v>
      </c>
    </row>
    <row r="64" spans="2:3" x14ac:dyDescent="0.25">
      <c r="B64" s="244">
        <v>2042</v>
      </c>
      <c r="C64" s="298">
        <f>+SUM('TOTAL CALCULOS AMORTIZACION'!50:50)-'TOTAL CALCULOS AMORTIZACION'!A50</f>
        <v>0</v>
      </c>
    </row>
    <row r="65" spans="2:3" x14ac:dyDescent="0.25">
      <c r="B65" s="244">
        <v>2043</v>
      </c>
      <c r="C65" s="298">
        <f>+SUM('TOTAL CALCULOS AMORTIZACION'!51:51)-'TOTAL CALCULOS AMORTIZACION'!A51</f>
        <v>0</v>
      </c>
    </row>
    <row r="66" spans="2:3" x14ac:dyDescent="0.25">
      <c r="B66" s="244">
        <v>2044</v>
      </c>
      <c r="C66" s="298">
        <f>+SUM('TOTAL CALCULOS AMORTIZACION'!52:52)-'TOTAL CALCULOS AMORTIZACION'!A52</f>
        <v>0</v>
      </c>
    </row>
    <row r="67" spans="2:3" x14ac:dyDescent="0.25">
      <c r="B67" s="244">
        <v>2045</v>
      </c>
      <c r="C67" s="298">
        <f>+SUM('TOTAL CALCULOS AMORTIZACION'!53:53)-'TOTAL CALCULOS AMORTIZACION'!A53</f>
        <v>0</v>
      </c>
    </row>
    <row r="68" spans="2:3" x14ac:dyDescent="0.25">
      <c r="B68" s="244">
        <v>2046</v>
      </c>
      <c r="C68" s="298">
        <f>+SUM('TOTAL CALCULOS AMORTIZACION'!54:54)-'TOTAL CALCULOS AMORTIZACION'!A54</f>
        <v>0</v>
      </c>
    </row>
    <row r="69" spans="2:3" x14ac:dyDescent="0.25">
      <c r="B69" s="244">
        <v>2047</v>
      </c>
      <c r="C69" s="298">
        <f>+SUM('TOTAL CALCULOS AMORTIZACION'!55:55)-'TOTAL CALCULOS AMORTIZACION'!A55</f>
        <v>0</v>
      </c>
    </row>
    <row r="70" spans="2:3" x14ac:dyDescent="0.25">
      <c r="B70" s="244">
        <v>2048</v>
      </c>
      <c r="C70" s="298">
        <f>+SUM('TOTAL CALCULOS AMORTIZACION'!56:56)-'TOTAL CALCULOS AMORTIZACION'!A56</f>
        <v>0</v>
      </c>
    </row>
    <row r="71" spans="2:3" x14ac:dyDescent="0.25">
      <c r="B71" s="244">
        <v>2049</v>
      </c>
      <c r="C71" s="298">
        <f>+SUM('TOTAL CALCULOS AMORTIZACION'!57:57)-'TOTAL CALCULOS AMORTIZACION'!A57</f>
        <v>0</v>
      </c>
    </row>
    <row r="72" spans="2:3" x14ac:dyDescent="0.25">
      <c r="B72" s="244">
        <v>2050</v>
      </c>
      <c r="C72" s="298">
        <f>+SUM('TOTAL CALCULOS AMORTIZACION'!58:58)-'TOTAL CALCULOS AMORTIZACION'!A58</f>
        <v>0</v>
      </c>
    </row>
    <row r="73" spans="2:3" x14ac:dyDescent="0.25">
      <c r="B73" s="244">
        <v>2051</v>
      </c>
      <c r="C73" s="298">
        <f>+SUM('TOTAL CALCULOS AMORTIZACION'!59:59)-'TOTAL CALCULOS AMORTIZACION'!A59</f>
        <v>0</v>
      </c>
    </row>
    <row r="74" spans="2:3" x14ac:dyDescent="0.25">
      <c r="B74" s="244">
        <v>2052</v>
      </c>
      <c r="C74" s="298">
        <f>+SUM('TOTAL CALCULOS AMORTIZACION'!60:60)-'TOTAL CALCULOS AMORTIZACION'!A60</f>
        <v>0</v>
      </c>
    </row>
  </sheetData>
  <mergeCells count="1">
    <mergeCell ref="B1:C1"/>
  </mergeCells>
  <dataValidations count="3">
    <dataValidation type="list" allowBlank="1" showInputMessage="1" showErrorMessage="1" sqref="C8">
      <formula1>$O$2:$O$3</formula1>
    </dataValidation>
    <dataValidation type="list" allowBlank="1" showInputMessage="1" showErrorMessage="1" sqref="C9">
      <formula1>$F$8:$F$29</formula1>
    </dataValidation>
    <dataValidation type="date" allowBlank="1" showInputMessage="1" showErrorMessage="1" sqref="C11">
      <formula1>32874</formula1>
      <formula2>73385</formula2>
    </dataValidation>
  </dataValidations>
  <pageMargins left="0.7" right="0.7" top="0.75" bottom="0.75" header="0.3" footer="0.3"/>
  <pageSetup paperSize="9" scale="5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6" tint="0.39997558519241921"/>
  </sheetPr>
  <dimension ref="A1:B60"/>
  <sheetViews>
    <sheetView workbookViewId="0">
      <selection activeCell="D7" sqref="D7"/>
    </sheetView>
  </sheetViews>
  <sheetFormatPr baseColWidth="10" defaultRowHeight="15" x14ac:dyDescent="0.25"/>
  <cols>
    <col min="1" max="1" width="36.85546875" customWidth="1"/>
    <col min="2" max="2" width="2.7109375" hidden="1" customWidth="1"/>
  </cols>
  <sheetData>
    <row r="1" spans="1:2" s="296" customFormat="1" ht="15.75" thickBot="1" x14ac:dyDescent="0.3">
      <c r="A1" s="295" t="s">
        <v>382</v>
      </c>
      <c r="B1" s="295">
        <v>0</v>
      </c>
    </row>
    <row r="2" spans="1:2" ht="15.75" thickBot="1" x14ac:dyDescent="0.3">
      <c r="A2" s="222" t="s">
        <v>371</v>
      </c>
      <c r="B2" s="243"/>
    </row>
    <row r="3" spans="1:2" ht="15.75" thickBot="1" x14ac:dyDescent="0.3">
      <c r="A3" s="222" t="s">
        <v>368</v>
      </c>
      <c r="B3" s="241"/>
    </row>
    <row r="4" spans="1:2" ht="15.75" thickBot="1" x14ac:dyDescent="0.3">
      <c r="A4" s="222" t="s">
        <v>366</v>
      </c>
      <c r="B4" s="240"/>
    </row>
    <row r="5" spans="1:2" ht="15.75" thickBot="1" x14ac:dyDescent="0.3">
      <c r="A5" s="222" t="s">
        <v>364</v>
      </c>
      <c r="B5" s="240"/>
    </row>
    <row r="6" spans="1:2" ht="15.75" thickBot="1" x14ac:dyDescent="0.3">
      <c r="A6" s="222" t="s">
        <v>361</v>
      </c>
      <c r="B6" s="239"/>
    </row>
    <row r="7" spans="1:2" ht="15.75" thickBot="1" x14ac:dyDescent="0.3">
      <c r="A7" s="222" t="s">
        <v>359</v>
      </c>
      <c r="B7" s="235"/>
    </row>
    <row r="8" spans="1:2" ht="15.75" thickBot="1" x14ac:dyDescent="0.3">
      <c r="A8" s="222" t="s">
        <v>356</v>
      </c>
      <c r="B8" s="235"/>
    </row>
    <row r="9" spans="1:2" ht="15.75" thickBot="1" x14ac:dyDescent="0.3">
      <c r="A9" s="222" t="s">
        <v>354</v>
      </c>
      <c r="B9" s="232"/>
    </row>
    <row r="10" spans="1:2" ht="15.75" thickBot="1" x14ac:dyDescent="0.3">
      <c r="A10" s="76"/>
    </row>
    <row r="11" spans="1:2" ht="15.75" thickBot="1" x14ac:dyDescent="0.3">
      <c r="A11" s="222" t="s">
        <v>351</v>
      </c>
      <c r="B11" s="232"/>
    </row>
    <row r="12" spans="1:2" ht="15.75" thickBot="1" x14ac:dyDescent="0.3">
      <c r="A12" s="222" t="s">
        <v>349</v>
      </c>
      <c r="B12" s="232"/>
    </row>
    <row r="13" spans="1:2" ht="15.75" thickBot="1" x14ac:dyDescent="0.3">
      <c r="A13" s="294" t="s">
        <v>347</v>
      </c>
      <c r="B13" s="233"/>
    </row>
    <row r="14" spans="1:2" ht="15.75" thickBot="1" x14ac:dyDescent="0.3">
      <c r="A14" s="222" t="s">
        <v>345</v>
      </c>
      <c r="B14" s="232"/>
    </row>
    <row r="15" spans="1:2" x14ac:dyDescent="0.25">
      <c r="A15" s="76"/>
    </row>
    <row r="16" spans="1:2" ht="15.75" thickBot="1" x14ac:dyDescent="0.3">
      <c r="A16" s="76"/>
    </row>
    <row r="17" spans="1:2" ht="15.75" thickBot="1" x14ac:dyDescent="0.3">
      <c r="A17" s="222" t="s">
        <v>341</v>
      </c>
      <c r="B17" s="230"/>
    </row>
    <row r="18" spans="1:2" x14ac:dyDescent="0.25">
      <c r="A18" s="76" t="s">
        <v>339</v>
      </c>
      <c r="B18" s="230"/>
    </row>
    <row r="19" spans="1:2" x14ac:dyDescent="0.25">
      <c r="A19" s="76"/>
    </row>
    <row r="20" spans="1:2" ht="15.75" thickBot="1" x14ac:dyDescent="0.3">
      <c r="A20" s="228" t="s">
        <v>333</v>
      </c>
    </row>
    <row r="21" spans="1:2" ht="15.75" thickBot="1" x14ac:dyDescent="0.3">
      <c r="A21" s="76" t="s">
        <v>331</v>
      </c>
      <c r="B21" s="226"/>
    </row>
    <row r="22" spans="1:2" x14ac:dyDescent="0.25">
      <c r="A22" s="222"/>
      <c r="B22" s="222"/>
    </row>
    <row r="23" spans="1:2" x14ac:dyDescent="0.25">
      <c r="A23" s="222"/>
      <c r="B23" s="222"/>
    </row>
    <row r="24" spans="1:2" x14ac:dyDescent="0.25">
      <c r="A24" s="222"/>
      <c r="B24" s="222"/>
    </row>
    <row r="26" spans="1:2" x14ac:dyDescent="0.25">
      <c r="A26" s="297" t="s">
        <v>384</v>
      </c>
      <c r="B26" s="297"/>
    </row>
    <row r="27" spans="1:2" x14ac:dyDescent="0.25">
      <c r="A27" s="244">
        <v>2019</v>
      </c>
      <c r="B27" s="298">
        <f t="shared" ref="B27:B60" si="0">+IF(YEAR(B$6)&gt;$A27,0,IF(YEAR(B$6)=$A27,B$11,IF((YEAR(B$18)&gt;$A27),B$12,IF((YEAR(B$18)=$A27),B$14,0))))</f>
        <v>0</v>
      </c>
    </row>
    <row r="28" spans="1:2" x14ac:dyDescent="0.25">
      <c r="A28" s="244">
        <v>2020</v>
      </c>
      <c r="B28" s="298">
        <f t="shared" si="0"/>
        <v>0</v>
      </c>
    </row>
    <row r="29" spans="1:2" x14ac:dyDescent="0.25">
      <c r="A29" s="244">
        <v>2021</v>
      </c>
      <c r="B29" s="298">
        <f t="shared" si="0"/>
        <v>0</v>
      </c>
    </row>
    <row r="30" spans="1:2" x14ac:dyDescent="0.25">
      <c r="A30" s="244">
        <v>2022</v>
      </c>
      <c r="B30" s="298">
        <f t="shared" si="0"/>
        <v>0</v>
      </c>
    </row>
    <row r="31" spans="1:2" x14ac:dyDescent="0.25">
      <c r="A31" s="244">
        <v>2023</v>
      </c>
      <c r="B31" s="298">
        <f t="shared" si="0"/>
        <v>0</v>
      </c>
    </row>
    <row r="32" spans="1:2" x14ac:dyDescent="0.25">
      <c r="A32" s="244">
        <v>2024</v>
      </c>
      <c r="B32" s="298">
        <f t="shared" si="0"/>
        <v>0</v>
      </c>
    </row>
    <row r="33" spans="1:2" x14ac:dyDescent="0.25">
      <c r="A33" s="244">
        <v>2025</v>
      </c>
      <c r="B33" s="298">
        <f t="shared" si="0"/>
        <v>0</v>
      </c>
    </row>
    <row r="34" spans="1:2" x14ac:dyDescent="0.25">
      <c r="A34" s="244">
        <v>2026</v>
      </c>
      <c r="B34" s="298">
        <f t="shared" si="0"/>
        <v>0</v>
      </c>
    </row>
    <row r="35" spans="1:2" x14ac:dyDescent="0.25">
      <c r="A35" s="244">
        <v>2027</v>
      </c>
      <c r="B35" s="298">
        <f t="shared" si="0"/>
        <v>0</v>
      </c>
    </row>
    <row r="36" spans="1:2" x14ac:dyDescent="0.25">
      <c r="A36" s="244">
        <v>2028</v>
      </c>
      <c r="B36" s="298">
        <f t="shared" si="0"/>
        <v>0</v>
      </c>
    </row>
    <row r="37" spans="1:2" x14ac:dyDescent="0.25">
      <c r="A37" s="244">
        <v>2029</v>
      </c>
      <c r="B37" s="298">
        <f t="shared" si="0"/>
        <v>0</v>
      </c>
    </row>
    <row r="38" spans="1:2" x14ac:dyDescent="0.25">
      <c r="A38" s="244">
        <v>2030</v>
      </c>
      <c r="B38" s="298">
        <f t="shared" si="0"/>
        <v>0</v>
      </c>
    </row>
    <row r="39" spans="1:2" x14ac:dyDescent="0.25">
      <c r="A39" s="244">
        <v>2031</v>
      </c>
      <c r="B39" s="298">
        <f t="shared" si="0"/>
        <v>0</v>
      </c>
    </row>
    <row r="40" spans="1:2" x14ac:dyDescent="0.25">
      <c r="A40" s="244">
        <v>2032</v>
      </c>
      <c r="B40" s="298">
        <f t="shared" si="0"/>
        <v>0</v>
      </c>
    </row>
    <row r="41" spans="1:2" x14ac:dyDescent="0.25">
      <c r="A41" s="244">
        <v>2033</v>
      </c>
      <c r="B41" s="298">
        <f t="shared" si="0"/>
        <v>0</v>
      </c>
    </row>
    <row r="42" spans="1:2" x14ac:dyDescent="0.25">
      <c r="A42" s="244">
        <v>2034</v>
      </c>
      <c r="B42" s="298">
        <f t="shared" si="0"/>
        <v>0</v>
      </c>
    </row>
    <row r="43" spans="1:2" x14ac:dyDescent="0.25">
      <c r="A43" s="244">
        <v>2035</v>
      </c>
      <c r="B43" s="298">
        <f t="shared" si="0"/>
        <v>0</v>
      </c>
    </row>
    <row r="44" spans="1:2" x14ac:dyDescent="0.25">
      <c r="A44" s="244">
        <v>2036</v>
      </c>
      <c r="B44" s="298">
        <f t="shared" si="0"/>
        <v>0</v>
      </c>
    </row>
    <row r="45" spans="1:2" x14ac:dyDescent="0.25">
      <c r="A45" s="244">
        <v>2037</v>
      </c>
      <c r="B45" s="298">
        <f t="shared" si="0"/>
        <v>0</v>
      </c>
    </row>
    <row r="46" spans="1:2" x14ac:dyDescent="0.25">
      <c r="A46" s="244">
        <v>2038</v>
      </c>
      <c r="B46" s="298">
        <f t="shared" si="0"/>
        <v>0</v>
      </c>
    </row>
    <row r="47" spans="1:2" x14ac:dyDescent="0.25">
      <c r="A47" s="244">
        <v>2039</v>
      </c>
      <c r="B47" s="298">
        <f t="shared" si="0"/>
        <v>0</v>
      </c>
    </row>
    <row r="48" spans="1:2" x14ac:dyDescent="0.25">
      <c r="A48" s="244">
        <v>2040</v>
      </c>
      <c r="B48" s="298">
        <f t="shared" si="0"/>
        <v>0</v>
      </c>
    </row>
    <row r="49" spans="1:2" x14ac:dyDescent="0.25">
      <c r="A49" s="244">
        <v>2041</v>
      </c>
      <c r="B49" s="298">
        <f t="shared" si="0"/>
        <v>0</v>
      </c>
    </row>
    <row r="50" spans="1:2" x14ac:dyDescent="0.25">
      <c r="A50" s="244">
        <v>2042</v>
      </c>
      <c r="B50" s="298">
        <f t="shared" si="0"/>
        <v>0</v>
      </c>
    </row>
    <row r="51" spans="1:2" x14ac:dyDescent="0.25">
      <c r="A51" s="244">
        <v>2043</v>
      </c>
      <c r="B51" s="298">
        <f t="shared" si="0"/>
        <v>0</v>
      </c>
    </row>
    <row r="52" spans="1:2" x14ac:dyDescent="0.25">
      <c r="A52" s="244">
        <v>2044</v>
      </c>
      <c r="B52" s="298">
        <f t="shared" si="0"/>
        <v>0</v>
      </c>
    </row>
    <row r="53" spans="1:2" x14ac:dyDescent="0.25">
      <c r="A53" s="244">
        <v>2045</v>
      </c>
      <c r="B53" s="298">
        <f t="shared" si="0"/>
        <v>0</v>
      </c>
    </row>
    <row r="54" spans="1:2" x14ac:dyDescent="0.25">
      <c r="A54" s="244">
        <v>2046</v>
      </c>
      <c r="B54" s="298">
        <f t="shared" si="0"/>
        <v>0</v>
      </c>
    </row>
    <row r="55" spans="1:2" x14ac:dyDescent="0.25">
      <c r="A55" s="244">
        <v>2047</v>
      </c>
      <c r="B55" s="298">
        <f t="shared" si="0"/>
        <v>0</v>
      </c>
    </row>
    <row r="56" spans="1:2" x14ac:dyDescent="0.25">
      <c r="A56" s="244">
        <v>2048</v>
      </c>
      <c r="B56" s="298">
        <f t="shared" si="0"/>
        <v>0</v>
      </c>
    </row>
    <row r="57" spans="1:2" x14ac:dyDescent="0.25">
      <c r="A57" s="244">
        <v>2049</v>
      </c>
      <c r="B57" s="298">
        <f t="shared" si="0"/>
        <v>0</v>
      </c>
    </row>
    <row r="58" spans="1:2" x14ac:dyDescent="0.25">
      <c r="A58" s="244">
        <v>2050</v>
      </c>
      <c r="B58" s="298">
        <f t="shared" si="0"/>
        <v>0</v>
      </c>
    </row>
    <row r="59" spans="1:2" x14ac:dyDescent="0.25">
      <c r="A59" s="244">
        <v>2051</v>
      </c>
      <c r="B59" s="298">
        <f t="shared" si="0"/>
        <v>0</v>
      </c>
    </row>
    <row r="60" spans="1:2" x14ac:dyDescent="0.25">
      <c r="A60" s="244">
        <v>2052</v>
      </c>
      <c r="B60" s="298">
        <f t="shared" si="0"/>
        <v>0</v>
      </c>
    </row>
  </sheetData>
  <phoneticPr fontId="5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PRESENTACION</vt:lpstr>
      <vt:lpstr>PRESPUESTO TESORERIA</vt:lpstr>
      <vt:lpstr>CUENTA PERDIDAS Y GANANCIAS</vt:lpstr>
      <vt:lpstr>BALANCE SITUACION </vt:lpstr>
      <vt:lpstr>PYG comparativa</vt:lpstr>
      <vt:lpstr>BALANCE comparativa</vt:lpstr>
      <vt:lpstr>CÁLCULO AMORTIZACIÓN</vt:lpstr>
      <vt:lpstr>TOTAL CALCULOS AMORTIZACION</vt:lpstr>
      <vt:lpstr>'BALANCE comparativa'!Área_de_impresión</vt:lpstr>
      <vt:lpstr>'BALANCE SITUACION '!Área_de_impresión</vt:lpstr>
      <vt:lpstr>'CÁLCULO AMORTIZACIÓN'!Área_de_impresión</vt:lpstr>
      <vt:lpstr>'CUENTA PERDIDAS Y GANANCIAS'!Área_de_impresión</vt:lpstr>
      <vt:lpstr>'PRESPUESTO TESORERIA'!Área_de_impresión</vt:lpstr>
      <vt:lpstr>'PYG comparativa'!Área_de_impresión</vt:lpstr>
    </vt:vector>
  </TitlesOfParts>
  <Company>www.intercambiosvirtuales.org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dc:creator>
  <cp:lastModifiedBy>Haizea</cp:lastModifiedBy>
  <cp:lastPrinted>2022-01-26T18:05:35Z</cp:lastPrinted>
  <dcterms:created xsi:type="dcterms:W3CDTF">2020-10-01T13:36:06Z</dcterms:created>
  <dcterms:modified xsi:type="dcterms:W3CDTF">2022-11-04T08:38:50Z</dcterms:modified>
</cp:coreProperties>
</file>